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PRESENTACIÓN TALLER REGL NUEVA\"/>
    </mc:Choice>
  </mc:AlternateContent>
  <xr:revisionPtr revIDLastSave="0" documentId="13_ncr:1_{E9C0816C-2414-496D-9FDD-1F2037C37612}" xr6:coauthVersionLast="47" xr6:coauthVersionMax="47" xr10:uidLastSave="{00000000-0000-0000-0000-000000000000}"/>
  <bookViews>
    <workbookView xWindow="28680" yWindow="-120" windowWidth="24240" windowHeight="13140" tabRatio="997" xr2:uid="{00000000-000D-0000-FFFF-FFFF00000000}"/>
  </bookViews>
  <sheets>
    <sheet name="Resumen U RT" sheetId="61" r:id="rId1"/>
    <sheet name="Cálculos" sheetId="63" r:id="rId2"/>
    <sheet name="Hoja1" sheetId="62" r:id="rId3"/>
  </sheets>
  <definedNames>
    <definedName name="_xlnm.Print_Area" localSheetId="1">Cálculos!$A$1:$K$66</definedName>
    <definedName name="_xlnm.Print_Area" localSheetId="0">'Resumen U RT'!$C$2:$J$59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61" l="1"/>
  <c r="E58" i="63" s="1"/>
  <c r="I27" i="63"/>
  <c r="H17" i="63"/>
  <c r="H20" i="63"/>
  <c r="F27" i="63"/>
  <c r="H15" i="63"/>
  <c r="D58" i="63"/>
  <c r="B28" i="63"/>
  <c r="J27" i="63"/>
  <c r="J28" i="63"/>
  <c r="E27" i="63"/>
  <c r="F58" i="63"/>
  <c r="E27" i="61"/>
  <c r="E26" i="61"/>
  <c r="E25" i="61"/>
  <c r="E24" i="61"/>
  <c r="H58" i="63"/>
  <c r="G27" i="63"/>
  <c r="I28" i="63"/>
</calcChain>
</file>

<file path=xl/sharedStrings.xml><?xml version="1.0" encoding="utf-8"?>
<sst xmlns="http://schemas.openxmlformats.org/spreadsheetml/2006/main" count="169" uniqueCount="116">
  <si>
    <r>
      <rPr>
        <b/>
        <sz val="16"/>
        <rFont val="Calibri"/>
        <family val="2"/>
        <scheme val="minor"/>
      </rPr>
      <t xml:space="preserve">RESUMEN DE ACREDITACIÓN PARA CUMPLIMIENTO TÉRMICO, VENTILACIÓN, CONDENSACIÓN Y HERMETICIDAD                </t>
    </r>
    <r>
      <rPr>
        <b/>
        <sz val="14"/>
        <rFont val="Calibri"/>
        <family val="2"/>
        <scheme val="minor"/>
      </rPr>
      <t xml:space="preserve">                                                                                            </t>
    </r>
    <r>
      <rPr>
        <sz val="11"/>
        <rFont val="Calibri"/>
        <family val="2"/>
        <scheme val="minor"/>
      </rPr>
      <t>SOLUCIONES CONSTRUCTIVAS APLICADAS A PROYECTO</t>
    </r>
  </si>
  <si>
    <t>NORMATIVA PDA CUMPLIMIENTO TÉRMICO</t>
  </si>
  <si>
    <t>PROYECTO Tipo de acreditación</t>
  </si>
  <si>
    <t>ELEMENTO</t>
  </si>
  <si>
    <r>
      <rPr>
        <b/>
        <sz val="11"/>
        <rFont val="Calibri"/>
        <family val="2"/>
        <scheme val="minor"/>
      </rPr>
      <t xml:space="preserve">POR CALCULO   </t>
    </r>
    <r>
      <rPr>
        <sz val="11"/>
        <rFont val="Calibri"/>
        <family val="2"/>
        <scheme val="minor"/>
      </rPr>
      <t xml:space="preserve">   Transmitancia U: W/(m2K)</t>
    </r>
  </si>
  <si>
    <t xml:space="preserve"> POR R100  </t>
  </si>
  <si>
    <t>Ficha MINVU</t>
  </si>
  <si>
    <t>Ficha EP</t>
  </si>
  <si>
    <t>EETT/certificado/ calculo</t>
  </si>
  <si>
    <t>Exigido</t>
  </si>
  <si>
    <t>PROYECTADO</t>
  </si>
  <si>
    <t>TECHO</t>
  </si>
  <si>
    <t>MURO Madera</t>
  </si>
  <si>
    <t>MURO F-60</t>
  </si>
  <si>
    <t>PISO VENTILADO</t>
  </si>
  <si>
    <t>VENTANA</t>
  </si>
  <si>
    <t>tablas</t>
  </si>
  <si>
    <t>N/A</t>
  </si>
  <si>
    <t>PUERTA</t>
  </si>
  <si>
    <t>Sobrecimiento</t>
  </si>
  <si>
    <t>NORMATIVA % ventanas según U</t>
  </si>
  <si>
    <t>PROYECTO</t>
  </si>
  <si>
    <t xml:space="preserve">Exigido </t>
  </si>
  <si>
    <t>Tipo de acreditación</t>
  </si>
  <si>
    <t>U</t>
  </si>
  <si>
    <t>%</t>
  </si>
  <si>
    <t>Ventanas N</t>
  </si>
  <si>
    <t>≤3,2</t>
  </si>
  <si>
    <t>Ventanas S</t>
  </si>
  <si>
    <t>Ventanas O</t>
  </si>
  <si>
    <t>Ventanas P</t>
  </si>
  <si>
    <t>Ventanas Pond</t>
  </si>
  <si>
    <t xml:space="preserve">NORMATIVA PDA VENTILACION </t>
  </si>
  <si>
    <t>EXTRACTORES</t>
  </si>
  <si>
    <t>uno por recinto húmedo</t>
  </si>
  <si>
    <t>AIREADORES</t>
  </si>
  <si>
    <t>NCH 3308/3309</t>
  </si>
  <si>
    <t>Ficha V1</t>
  </si>
  <si>
    <t xml:space="preserve">CELOSIA </t>
  </si>
  <si>
    <t>Área según calculo</t>
  </si>
  <si>
    <t xml:space="preserve">de pasada </t>
  </si>
  <si>
    <t>NORMATIVA PDA CONDENSACION</t>
  </si>
  <si>
    <t>INFORMA</t>
  </si>
  <si>
    <t>Sin Riesgo</t>
  </si>
  <si>
    <t>Sin riesgo de Condensación</t>
  </si>
  <si>
    <t>MURO fibro y YC</t>
  </si>
  <si>
    <t>MURO cortafuego</t>
  </si>
  <si>
    <t>No apica</t>
  </si>
  <si>
    <t>NORMATIVA PDA HERMETICIDAD</t>
  </si>
  <si>
    <t xml:space="preserve">Ficha(S)/EETT </t>
  </si>
  <si>
    <t>Ensayo</t>
  </si>
  <si>
    <t>MURO</t>
  </si>
  <si>
    <t>PARA LA VIVIENDA                      4 ach a 50 Pa</t>
  </si>
  <si>
    <t>H8, H9, H10,H11</t>
  </si>
  <si>
    <t>H7</t>
  </si>
  <si>
    <t>VENTILACIÓN</t>
  </si>
  <si>
    <t>H6</t>
  </si>
  <si>
    <t>ART. ELECTRICOS</t>
  </si>
  <si>
    <t>H12, H13</t>
  </si>
  <si>
    <t>DUCTOS</t>
  </si>
  <si>
    <t>H6,H7</t>
  </si>
  <si>
    <t>PUERTAS</t>
  </si>
  <si>
    <t>7 ach a 100 Pa</t>
  </si>
  <si>
    <t>H1,H3</t>
  </si>
  <si>
    <t>VENTANAS</t>
  </si>
  <si>
    <t>H2,H4</t>
  </si>
  <si>
    <t xml:space="preserve">Firma Profesional </t>
  </si>
  <si>
    <r>
      <rPr>
        <b/>
        <i/>
        <sz val="10"/>
        <color theme="1"/>
        <rFont val="Calibri"/>
        <family val="2"/>
        <scheme val="minor"/>
      </rPr>
      <t>Aplicado:</t>
    </r>
    <r>
      <rPr>
        <i/>
        <sz val="10"/>
        <color theme="1"/>
        <rFont val="Calibri"/>
        <family val="2"/>
        <scheme val="minor"/>
      </rPr>
      <t xml:space="preserve"> indicar valor consultado en proyecto según ficha tipo PDA o solución diseñada. </t>
    </r>
  </si>
  <si>
    <r>
      <rPr>
        <b/>
        <i/>
        <sz val="10"/>
        <color theme="1"/>
        <rFont val="Calibri"/>
        <family val="2"/>
        <scheme val="minor"/>
      </rPr>
      <t>Ficha tipo</t>
    </r>
    <r>
      <rPr>
        <i/>
        <sz val="10"/>
        <color theme="1"/>
        <rFont val="Calibri"/>
        <family val="2"/>
        <scheme val="minor"/>
      </rPr>
      <t>: indicar n° de ficha tipo.</t>
    </r>
  </si>
  <si>
    <r>
      <rPr>
        <b/>
        <i/>
        <sz val="10"/>
        <color theme="1"/>
        <rFont val="Calibri"/>
        <family val="2"/>
        <scheme val="minor"/>
      </rPr>
      <t>EETT</t>
    </r>
    <r>
      <rPr>
        <i/>
        <sz val="10"/>
        <color theme="1"/>
        <rFont val="Calibri"/>
        <family val="2"/>
        <scheme val="minor"/>
      </rPr>
      <t>: indicar la EETT diseñada / certificado/documento acredita calculo del elemento.</t>
    </r>
  </si>
  <si>
    <t>Acreditación muros y cubierta</t>
  </si>
  <si>
    <r>
      <t>Según Manual de Aplicación Reglamentación Técnica, para una lana de vidrio genérica</t>
    </r>
    <r>
      <rPr>
        <b/>
        <i/>
        <sz val="12"/>
        <rFont val="Arial Narrow"/>
        <family val="2"/>
      </rPr>
      <t>:</t>
    </r>
  </si>
  <si>
    <r>
      <rPr>
        <b/>
        <sz val="12"/>
        <color theme="1"/>
        <rFont val="Calibri"/>
        <family val="2"/>
        <scheme val="minor"/>
      </rPr>
      <t>Tabiques ext</t>
    </r>
    <r>
      <rPr>
        <sz val="12"/>
        <color theme="1"/>
        <rFont val="Calibri"/>
        <family val="2"/>
        <scheme val="minor"/>
      </rPr>
      <t>.: Lana de vidrio densidad     12 Kg/m3 e=120mm R100=293&gt;286 ok, cumple.</t>
    </r>
  </si>
  <si>
    <t>R100 Tab.</t>
  </si>
  <si>
    <r>
      <rPr>
        <b/>
        <sz val="12"/>
        <color theme="1"/>
        <rFont val="Calibri"/>
        <family val="2"/>
        <scheme val="minor"/>
      </rPr>
      <t>Cubierta</t>
    </r>
    <r>
      <rPr>
        <sz val="12"/>
        <color theme="1"/>
        <rFont val="Calibri"/>
        <family val="2"/>
        <scheme val="minor"/>
      </rPr>
      <t>: Lana de vidrio densidad              12 Kg/m3 e=170mm   R100= 415&gt;400 ok, cumple.</t>
    </r>
  </si>
  <si>
    <t>R100 Cub.</t>
  </si>
  <si>
    <r>
      <rPr>
        <b/>
        <sz val="12"/>
        <color theme="1"/>
        <rFont val="Calibri"/>
        <family val="2"/>
        <scheme val="minor"/>
      </rPr>
      <t>Sobrecimiento</t>
    </r>
    <r>
      <rPr>
        <sz val="12"/>
        <color theme="1"/>
        <rFont val="Calibri"/>
        <family val="2"/>
        <scheme val="minor"/>
      </rPr>
      <t>: Poliestireno Ex.  densidad       20 Kg/m3 e=40mm    R100= 104&gt;91 ok, cumple.</t>
    </r>
  </si>
  <si>
    <t>R100 sobrecim</t>
  </si>
  <si>
    <t>Las áreas de vidrio se calculan descontando un marco de 5 cm en el perimetro y una zona central de marco de 5 cm en el centro.</t>
  </si>
  <si>
    <t>Ventana</t>
  </si>
  <si>
    <t>Cant.</t>
  </si>
  <si>
    <t>ancho</t>
  </si>
  <si>
    <t>alto</t>
  </si>
  <si>
    <t>m2</t>
  </si>
  <si>
    <t>Avidrio</t>
  </si>
  <si>
    <t>A marco</t>
  </si>
  <si>
    <t>m2tot.</t>
  </si>
  <si>
    <t>ml.tot</t>
  </si>
  <si>
    <t>Orietación</t>
  </si>
  <si>
    <t>V1</t>
  </si>
  <si>
    <t>N</t>
  </si>
  <si>
    <t>Altura interior</t>
  </si>
  <si>
    <t>Ancho total interior</t>
  </si>
  <si>
    <t>Superficie total int</t>
  </si>
  <si>
    <t>SMV</t>
  </si>
  <si>
    <t>SV real</t>
  </si>
  <si>
    <t>%real</t>
  </si>
  <si>
    <t>ok</t>
  </si>
  <si>
    <t>EETT</t>
  </si>
  <si>
    <t>Certificado</t>
  </si>
  <si>
    <t>Cálculo</t>
  </si>
  <si>
    <t>No informa</t>
  </si>
  <si>
    <t>S</t>
  </si>
  <si>
    <t>O</t>
  </si>
  <si>
    <t>E</t>
  </si>
  <si>
    <t>Pond</t>
  </si>
  <si>
    <r>
      <rPr>
        <sz val="10"/>
        <rFont val="Calibri"/>
        <family val="2"/>
      </rPr>
      <t>≤</t>
    </r>
    <r>
      <rPr>
        <sz val="10"/>
        <rFont val="Arial"/>
        <family val="2"/>
      </rPr>
      <t>1,2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</si>
  <si>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1,6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</si>
  <si>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2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</si>
  <si>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2,4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</si>
  <si>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2,8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</si>
  <si>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3,2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</si>
  <si>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3,6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</si>
  <si>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4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</si>
  <si>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4,4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</si>
  <si>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5,8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</si>
</sst>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6" formatCode="_ * #,##0.000_ ;_ * \-#,##0.000_ ;_ * &quot;-&quot;_ ;_ @_ "/>
    <numFmt numFmtId="167" formatCode="0.000"/>
    <numFmt numFmtId="168" formatCode="0.0"/>
  </numFmts>
  <fonts count="34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77">
    <xf numFmtId="0" fontId="0" fillId="0" borderId="0"/>
    <xf numFmtId="43" fontId="9" fillId="0" borderId="0" applyFont="0" applyFill="0" applyBorder="0" applyAlignment="0" applyProtection="0"/>
    <xf numFmtId="0" fontId="7" fillId="0" borderId="0"/>
    <xf numFmtId="0" fontId="8" fillId="0" borderId="0"/>
    <xf numFmtId="164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191" applyFont="1"/>
    <xf numFmtId="0" fontId="11" fillId="0" borderId="0" xfId="191" applyFont="1" applyAlignment="1">
      <alignment horizontal="left" indent="1"/>
    </xf>
    <xf numFmtId="0" fontId="12" fillId="0" borderId="0" xfId="191" applyFont="1"/>
    <xf numFmtId="0" fontId="12" fillId="0" borderId="0" xfId="191" applyFont="1" applyAlignment="1">
      <alignment horizontal="left" indent="1"/>
    </xf>
    <xf numFmtId="0" fontId="13" fillId="0" borderId="0" xfId="191" applyFont="1" applyAlignment="1">
      <alignment vertical="center"/>
    </xf>
    <xf numFmtId="0" fontId="13" fillId="0" borderId="0" xfId="191" applyFont="1" applyAlignment="1">
      <alignment horizontal="left" vertical="center" indent="1"/>
    </xf>
    <xf numFmtId="0" fontId="3" fillId="0" borderId="0" xfId="191"/>
    <xf numFmtId="0" fontId="3" fillId="0" borderId="0" xfId="191" applyAlignment="1">
      <alignment horizontal="left" indent="1"/>
    </xf>
    <xf numFmtId="164" fontId="11" fillId="0" borderId="0" xfId="4" applyFont="1"/>
    <xf numFmtId="0" fontId="21" fillId="0" borderId="0" xfId="191" applyFont="1"/>
    <xf numFmtId="0" fontId="18" fillId="0" borderId="10" xfId="191" applyFont="1" applyBorder="1" applyAlignment="1">
      <alignment horizontal="center" vertical="center"/>
    </xf>
    <xf numFmtId="164" fontId="16" fillId="0" borderId="0" xfId="4" applyFont="1" applyBorder="1"/>
    <xf numFmtId="0" fontId="19" fillId="0" borderId="0" xfId="191" applyFont="1" applyAlignment="1">
      <alignment vertical="center"/>
    </xf>
    <xf numFmtId="0" fontId="3" fillId="0" borderId="10" xfId="191" applyBorder="1" applyAlignment="1">
      <alignment horizontal="center"/>
    </xf>
    <xf numFmtId="0" fontId="19" fillId="0" borderId="0" xfId="191" applyFont="1" applyAlignment="1">
      <alignment horizontal="center" vertical="center" wrapText="1"/>
    </xf>
    <xf numFmtId="0" fontId="1" fillId="0" borderId="0" xfId="191" applyFont="1"/>
    <xf numFmtId="0" fontId="1" fillId="0" borderId="0" xfId="191" applyFont="1" applyAlignment="1">
      <alignment horizontal="center"/>
    </xf>
    <xf numFmtId="0" fontId="3" fillId="0" borderId="0" xfId="191" applyAlignment="1">
      <alignment horizontal="center"/>
    </xf>
    <xf numFmtId="0" fontId="23" fillId="0" borderId="10" xfId="191" applyFont="1" applyBorder="1" applyAlignment="1">
      <alignment horizontal="center" vertical="center"/>
    </xf>
    <xf numFmtId="0" fontId="18" fillId="0" borderId="10" xfId="191" applyFont="1" applyBorder="1" applyAlignment="1">
      <alignment vertical="center"/>
    </xf>
    <xf numFmtId="0" fontId="18" fillId="0" borderId="10" xfId="191" applyFont="1" applyBorder="1" applyAlignment="1">
      <alignment horizontal="center"/>
    </xf>
    <xf numFmtId="165" fontId="17" fillId="0" borderId="10" xfId="6" applyNumberFormat="1" applyFont="1" applyBorder="1" applyAlignment="1">
      <alignment vertical="center"/>
    </xf>
    <xf numFmtId="166" fontId="17" fillId="0" borderId="10" xfId="4" applyNumberFormat="1" applyFont="1" applyBorder="1" applyAlignment="1">
      <alignment horizontal="center"/>
    </xf>
    <xf numFmtId="0" fontId="19" fillId="0" borderId="12" xfId="191" applyFont="1" applyBorder="1" applyAlignment="1">
      <alignment horizontal="left" indent="1"/>
    </xf>
    <xf numFmtId="0" fontId="19" fillId="0" borderId="27" xfId="191" applyFont="1" applyBorder="1" applyAlignment="1">
      <alignment horizontal="left" indent="1"/>
    </xf>
    <xf numFmtId="0" fontId="18" fillId="0" borderId="28" xfId="191" applyFont="1" applyBorder="1" applyAlignment="1">
      <alignment horizontal="center" vertical="center"/>
    </xf>
    <xf numFmtId="165" fontId="17" fillId="0" borderId="28" xfId="6" applyNumberFormat="1" applyFont="1" applyBorder="1" applyAlignment="1">
      <alignment vertical="center"/>
    </xf>
    <xf numFmtId="166" fontId="17" fillId="0" borderId="28" xfId="4" applyNumberFormat="1" applyFont="1" applyBorder="1" applyAlignment="1">
      <alignment horizontal="center"/>
    </xf>
    <xf numFmtId="0" fontId="19" fillId="0" borderId="12" xfId="191" applyFont="1" applyBorder="1" applyAlignment="1">
      <alignment horizontal="center" vertical="center" wrapText="1"/>
    </xf>
    <xf numFmtId="0" fontId="19" fillId="0" borderId="12" xfId="191" applyFont="1" applyBorder="1"/>
    <xf numFmtId="0" fontId="20" fillId="0" borderId="12" xfId="191" applyFont="1" applyBorder="1"/>
    <xf numFmtId="0" fontId="20" fillId="0" borderId="27" xfId="191" applyFont="1" applyBorder="1"/>
    <xf numFmtId="0" fontId="1" fillId="0" borderId="12" xfId="191" applyFont="1" applyBorder="1"/>
    <xf numFmtId="0" fontId="1" fillId="0" borderId="27" xfId="191" applyFont="1" applyBorder="1"/>
    <xf numFmtId="0" fontId="1" fillId="0" borderId="26" xfId="191" applyFont="1" applyBorder="1" applyAlignment="1">
      <alignment horizontal="center"/>
    </xf>
    <xf numFmtId="0" fontId="1" fillId="0" borderId="29" xfId="191" applyFont="1" applyBorder="1" applyAlignment="1">
      <alignment horizontal="center"/>
    </xf>
    <xf numFmtId="0" fontId="8" fillId="0" borderId="0" xfId="0" applyFont="1"/>
    <xf numFmtId="0" fontId="27" fillId="2" borderId="26" xfId="191" applyFont="1" applyFill="1" applyBorder="1" applyAlignment="1">
      <alignment vertical="center"/>
    </xf>
    <xf numFmtId="0" fontId="29" fillId="0" borderId="0" xfId="0" applyFont="1"/>
    <xf numFmtId="0" fontId="1" fillId="0" borderId="10" xfId="191" applyFont="1" applyBorder="1" applyAlignment="1">
      <alignment horizontal="center"/>
    </xf>
    <xf numFmtId="0" fontId="1" fillId="0" borderId="28" xfId="191" applyFont="1" applyBorder="1" applyAlignment="1">
      <alignment horizontal="center"/>
    </xf>
    <xf numFmtId="0" fontId="19" fillId="0" borderId="10" xfId="191" applyFont="1" applyBorder="1" applyAlignment="1">
      <alignment horizontal="center" vertical="center" wrapText="1"/>
    </xf>
    <xf numFmtId="165" fontId="17" fillId="0" borderId="11" xfId="193" applyNumberFormat="1" applyFont="1" applyBorder="1" applyAlignment="1">
      <alignment horizontal="center"/>
    </xf>
    <xf numFmtId="165" fontId="17" fillId="0" borderId="13" xfId="193" applyNumberFormat="1" applyFont="1" applyBorder="1" applyAlignment="1">
      <alignment horizontal="center"/>
    </xf>
    <xf numFmtId="0" fontId="19" fillId="0" borderId="13" xfId="191" applyFont="1" applyBorder="1" applyAlignment="1">
      <alignment horizontal="center" vertical="center" wrapText="1"/>
    </xf>
    <xf numFmtId="165" fontId="17" fillId="0" borderId="15" xfId="193" applyNumberFormat="1" applyFont="1" applyBorder="1" applyAlignment="1">
      <alignment horizontal="center"/>
    </xf>
    <xf numFmtId="165" fontId="17" fillId="0" borderId="38" xfId="193" applyNumberFormat="1" applyFont="1" applyBorder="1" applyAlignment="1">
      <alignment horizontal="center"/>
    </xf>
    <xf numFmtId="165" fontId="17" fillId="0" borderId="9" xfId="193" applyNumberFormat="1" applyFont="1" applyBorder="1" applyAlignment="1">
      <alignment horizontal="center"/>
    </xf>
    <xf numFmtId="165" fontId="17" fillId="0" borderId="50" xfId="193" applyNumberFormat="1" applyFont="1" applyBorder="1" applyAlignment="1">
      <alignment horizontal="center"/>
    </xf>
    <xf numFmtId="0" fontId="19" fillId="0" borderId="27" xfId="19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0" applyFont="1" applyBorder="1"/>
    <xf numFmtId="9" fontId="0" fillId="0" borderId="10" xfId="0" applyNumberFormat="1" applyBorder="1"/>
    <xf numFmtId="0" fontId="18" fillId="0" borderId="10" xfId="191" applyFont="1" applyBorder="1" applyAlignment="1">
      <alignment horizontal="center" vertical="center" wrapText="1"/>
    </xf>
    <xf numFmtId="0" fontId="18" fillId="0" borderId="28" xfId="191" applyFont="1" applyBorder="1" applyAlignment="1">
      <alignment horizontal="center" vertical="center" wrapText="1"/>
    </xf>
    <xf numFmtId="9" fontId="18" fillId="0" borderId="10" xfId="276" applyFont="1" applyBorder="1" applyAlignment="1">
      <alignment horizontal="center" vertical="center" wrapText="1"/>
    </xf>
    <xf numFmtId="9" fontId="1" fillId="0" borderId="10" xfId="276" applyFont="1" applyBorder="1" applyAlignment="1">
      <alignment horizontal="center"/>
    </xf>
    <xf numFmtId="9" fontId="1" fillId="0" borderId="28" xfId="276" applyFont="1" applyBorder="1" applyAlignment="1">
      <alignment horizontal="center"/>
    </xf>
    <xf numFmtId="2" fontId="0" fillId="0" borderId="10" xfId="0" applyNumberFormat="1" applyBorder="1"/>
    <xf numFmtId="167" fontId="0" fillId="0" borderId="10" xfId="0" applyNumberFormat="1" applyBorder="1"/>
    <xf numFmtId="0" fontId="0" fillId="3" borderId="0" xfId="0" applyFill="1"/>
    <xf numFmtId="0" fontId="20" fillId="0" borderId="0" xfId="191" applyFont="1"/>
    <xf numFmtId="168" fontId="0" fillId="0" borderId="10" xfId="0" applyNumberFormat="1" applyBorder="1"/>
    <xf numFmtId="2" fontId="0" fillId="3" borderId="10" xfId="0" applyNumberFormat="1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9" fontId="0" fillId="3" borderId="10" xfId="276" applyFont="1" applyFill="1" applyBorder="1"/>
    <xf numFmtId="0" fontId="19" fillId="0" borderId="25" xfId="191" applyFont="1" applyBorder="1" applyAlignment="1">
      <alignment horizontal="center" vertical="center" wrapText="1"/>
    </xf>
    <xf numFmtId="0" fontId="32" fillId="0" borderId="0" xfId="0" applyFont="1"/>
    <xf numFmtId="0" fontId="8" fillId="0" borderId="10" xfId="0" applyFont="1" applyBorder="1" applyAlignment="1">
      <alignment wrapText="1"/>
    </xf>
    <xf numFmtId="165" fontId="17" fillId="0" borderId="10" xfId="6" applyNumberFormat="1" applyFont="1" applyBorder="1" applyAlignment="1">
      <alignment horizontal="center" vertical="center"/>
    </xf>
    <xf numFmtId="165" fontId="17" fillId="0" borderId="10" xfId="6" applyNumberFormat="1" applyFont="1" applyFill="1" applyBorder="1" applyAlignment="1">
      <alignment horizontal="center" vertical="center"/>
    </xf>
    <xf numFmtId="165" fontId="27" fillId="0" borderId="10" xfId="273" applyNumberFormat="1" applyFont="1" applyFill="1" applyBorder="1" applyAlignment="1">
      <alignment vertical="center"/>
    </xf>
    <xf numFmtId="0" fontId="3" fillId="0" borderId="26" xfId="191" applyBorder="1" applyAlignment="1">
      <alignment horizontal="center" vertical="center"/>
    </xf>
    <xf numFmtId="0" fontId="3" fillId="0" borderId="11" xfId="191" applyBorder="1" applyAlignment="1">
      <alignment horizontal="center"/>
    </xf>
    <xf numFmtId="0" fontId="3" fillId="0" borderId="15" xfId="191" applyBorder="1" applyAlignment="1">
      <alignment horizontal="center"/>
    </xf>
    <xf numFmtId="0" fontId="3" fillId="0" borderId="34" xfId="191" applyBorder="1" applyAlignment="1">
      <alignment horizontal="center"/>
    </xf>
    <xf numFmtId="0" fontId="3" fillId="0" borderId="35" xfId="191" applyBorder="1" applyAlignment="1">
      <alignment horizontal="center"/>
    </xf>
    <xf numFmtId="0" fontId="3" fillId="0" borderId="37" xfId="191" applyBorder="1" applyAlignment="1">
      <alignment horizontal="center"/>
    </xf>
    <xf numFmtId="0" fontId="3" fillId="0" borderId="43" xfId="191" applyBorder="1" applyAlignment="1">
      <alignment horizontal="center"/>
    </xf>
    <xf numFmtId="165" fontId="17" fillId="0" borderId="11" xfId="193" applyNumberFormat="1" applyFont="1" applyBorder="1" applyAlignment="1">
      <alignment horizontal="center"/>
    </xf>
    <xf numFmtId="165" fontId="17" fillId="0" borderId="34" xfId="193" applyNumberFormat="1" applyFont="1" applyBorder="1" applyAlignment="1">
      <alignment horizontal="center"/>
    </xf>
    <xf numFmtId="165" fontId="26" fillId="2" borderId="24" xfId="193" applyNumberFormat="1" applyFont="1" applyFill="1" applyBorder="1" applyAlignment="1">
      <alignment horizontal="center" vertical="center"/>
    </xf>
    <xf numFmtId="165" fontId="26" fillId="2" borderId="31" xfId="193" applyNumberFormat="1" applyFont="1" applyFill="1" applyBorder="1" applyAlignment="1">
      <alignment horizontal="center" vertical="center"/>
    </xf>
    <xf numFmtId="165" fontId="26" fillId="2" borderId="33" xfId="193" applyNumberFormat="1" applyFont="1" applyFill="1" applyBorder="1" applyAlignment="1">
      <alignment horizontal="center" vertical="center"/>
    </xf>
    <xf numFmtId="0" fontId="19" fillId="0" borderId="30" xfId="191" applyFont="1" applyBorder="1" applyAlignment="1">
      <alignment horizontal="center" vertical="center"/>
    </xf>
    <xf numFmtId="0" fontId="19" fillId="0" borderId="31" xfId="191" applyFont="1" applyBorder="1" applyAlignment="1">
      <alignment horizontal="center" vertical="center"/>
    </xf>
    <xf numFmtId="0" fontId="19" fillId="0" borderId="32" xfId="191" applyFont="1" applyBorder="1" applyAlignment="1">
      <alignment horizontal="center" vertical="center"/>
    </xf>
    <xf numFmtId="0" fontId="19" fillId="0" borderId="11" xfId="191" applyFont="1" applyBorder="1" applyAlignment="1">
      <alignment horizontal="center" vertical="center" wrapText="1"/>
    </xf>
    <xf numFmtId="0" fontId="19" fillId="0" borderId="13" xfId="191" applyFont="1" applyBorder="1" applyAlignment="1">
      <alignment horizontal="center" vertical="center" wrapText="1"/>
    </xf>
    <xf numFmtId="0" fontId="1" fillId="0" borderId="10" xfId="191" applyFont="1" applyBorder="1" applyAlignment="1">
      <alignment horizontal="center"/>
    </xf>
    <xf numFmtId="0" fontId="3" fillId="0" borderId="10" xfId="191" applyBorder="1" applyAlignment="1">
      <alignment horizontal="center"/>
    </xf>
    <xf numFmtId="0" fontId="1" fillId="0" borderId="11" xfId="191" applyFont="1" applyBorder="1" applyAlignment="1">
      <alignment horizontal="center"/>
    </xf>
    <xf numFmtId="0" fontId="1" fillId="0" borderId="13" xfId="191" applyFont="1" applyBorder="1" applyAlignment="1">
      <alignment horizontal="center"/>
    </xf>
    <xf numFmtId="165" fontId="17" fillId="0" borderId="15" xfId="193" applyNumberFormat="1" applyFont="1" applyBorder="1" applyAlignment="1">
      <alignment horizontal="center"/>
    </xf>
    <xf numFmtId="165" fontId="17" fillId="0" borderId="13" xfId="193" applyNumberFormat="1" applyFont="1" applyBorder="1" applyAlignment="1">
      <alignment horizontal="center"/>
    </xf>
    <xf numFmtId="0" fontId="1" fillId="0" borderId="35" xfId="191" applyFont="1" applyBorder="1" applyAlignment="1">
      <alignment horizontal="center"/>
    </xf>
    <xf numFmtId="0" fontId="1" fillId="0" borderId="36" xfId="191" applyFont="1" applyBorder="1" applyAlignment="1">
      <alignment horizontal="center"/>
    </xf>
    <xf numFmtId="0" fontId="17" fillId="0" borderId="38" xfId="191" applyFont="1" applyBorder="1" applyAlignment="1">
      <alignment horizontal="center" vertical="center" wrapText="1"/>
    </xf>
    <xf numFmtId="0" fontId="17" fillId="0" borderId="39" xfId="191" applyFont="1" applyBorder="1" applyAlignment="1">
      <alignment horizontal="center" vertical="center" wrapText="1"/>
    </xf>
    <xf numFmtId="0" fontId="17" fillId="0" borderId="14" xfId="191" applyFont="1" applyBorder="1" applyAlignment="1">
      <alignment horizontal="center" vertical="center" wrapText="1"/>
    </xf>
    <xf numFmtId="0" fontId="17" fillId="0" borderId="40" xfId="191" applyFont="1" applyBorder="1" applyAlignment="1">
      <alignment horizontal="center" vertical="center" wrapText="1"/>
    </xf>
    <xf numFmtId="0" fontId="17" fillId="0" borderId="41" xfId="191" applyFont="1" applyBorder="1" applyAlignment="1">
      <alignment horizontal="center" vertical="center" wrapText="1"/>
    </xf>
    <xf numFmtId="0" fontId="17" fillId="0" borderId="42" xfId="191" applyFont="1" applyBorder="1" applyAlignment="1">
      <alignment horizontal="center" vertical="center" wrapText="1"/>
    </xf>
    <xf numFmtId="0" fontId="19" fillId="0" borderId="0" xfId="191" applyFont="1" applyAlignment="1">
      <alignment horizontal="center" vertical="center" wrapText="1"/>
    </xf>
    <xf numFmtId="0" fontId="3" fillId="0" borderId="0" xfId="191" applyAlignment="1">
      <alignment horizontal="center"/>
    </xf>
    <xf numFmtId="165" fontId="26" fillId="2" borderId="10" xfId="193" applyNumberFormat="1" applyFont="1" applyFill="1" applyBorder="1" applyAlignment="1">
      <alignment horizontal="center" vertical="center"/>
    </xf>
    <xf numFmtId="165" fontId="26" fillId="2" borderId="26" xfId="193" applyNumberFormat="1" applyFont="1" applyFill="1" applyBorder="1" applyAlignment="1">
      <alignment horizontal="center" vertical="center"/>
    </xf>
    <xf numFmtId="165" fontId="17" fillId="0" borderId="35" xfId="193" applyNumberFormat="1" applyFont="1" applyBorder="1" applyAlignment="1">
      <alignment horizontal="center"/>
    </xf>
    <xf numFmtId="165" fontId="17" fillId="0" borderId="43" xfId="193" applyNumberFormat="1" applyFont="1" applyBorder="1" applyAlignment="1">
      <alignment horizontal="center"/>
    </xf>
    <xf numFmtId="0" fontId="3" fillId="0" borderId="36" xfId="191" applyBorder="1" applyAlignment="1">
      <alignment horizontal="center"/>
    </xf>
    <xf numFmtId="0" fontId="18" fillId="0" borderId="22" xfId="191" applyFont="1" applyBorder="1" applyAlignment="1">
      <alignment horizontal="center"/>
    </xf>
    <xf numFmtId="0" fontId="23" fillId="0" borderId="25" xfId="191" applyFont="1" applyBorder="1" applyAlignment="1">
      <alignment horizontal="center" vertical="center"/>
    </xf>
    <xf numFmtId="0" fontId="23" fillId="0" borderId="12" xfId="191" applyFont="1" applyBorder="1" applyAlignment="1">
      <alignment horizontal="center" vertical="center"/>
    </xf>
    <xf numFmtId="0" fontId="17" fillId="0" borderId="24" xfId="191" applyFont="1" applyBorder="1" applyAlignment="1">
      <alignment horizontal="left" vertical="center" wrapText="1"/>
    </xf>
    <xf numFmtId="0" fontId="17" fillId="0" borderId="32" xfId="191" applyFont="1" applyBorder="1" applyAlignment="1">
      <alignment horizontal="left" vertical="center" wrapText="1"/>
    </xf>
    <xf numFmtId="0" fontId="13" fillId="0" borderId="24" xfId="191" applyFont="1" applyBorder="1" applyAlignment="1">
      <alignment horizontal="left" vertical="top" wrapText="1"/>
    </xf>
    <xf numFmtId="0" fontId="13" fillId="0" borderId="33" xfId="191" applyFont="1" applyBorder="1" applyAlignment="1">
      <alignment horizontal="left" vertical="top" wrapText="1"/>
    </xf>
    <xf numFmtId="0" fontId="23" fillId="2" borderId="44" xfId="191" applyFont="1" applyFill="1" applyBorder="1" applyAlignment="1">
      <alignment horizontal="center" vertical="center" wrapText="1"/>
    </xf>
    <xf numFmtId="0" fontId="23" fillId="2" borderId="45" xfId="191" applyFont="1" applyFill="1" applyBorder="1" applyAlignment="1">
      <alignment horizontal="center" vertical="center" wrapText="1"/>
    </xf>
    <xf numFmtId="0" fontId="23" fillId="2" borderId="46" xfId="191" applyFont="1" applyFill="1" applyBorder="1" applyAlignment="1">
      <alignment horizontal="center" vertical="center" wrapText="1"/>
    </xf>
    <xf numFmtId="0" fontId="23" fillId="2" borderId="47" xfId="191" applyFont="1" applyFill="1" applyBorder="1" applyAlignment="1">
      <alignment horizontal="center" vertical="center" wrapText="1"/>
    </xf>
    <xf numFmtId="0" fontId="23" fillId="2" borderId="44" xfId="191" applyFont="1" applyFill="1" applyBorder="1" applyAlignment="1">
      <alignment horizontal="center" vertical="center"/>
    </xf>
    <xf numFmtId="0" fontId="23" fillId="2" borderId="45" xfId="191" applyFont="1" applyFill="1" applyBorder="1" applyAlignment="1">
      <alignment horizontal="center" vertical="center"/>
    </xf>
    <xf numFmtId="0" fontId="19" fillId="0" borderId="10" xfId="191" applyFont="1" applyBorder="1" applyAlignment="1">
      <alignment horizontal="center" vertical="center" wrapText="1"/>
    </xf>
    <xf numFmtId="165" fontId="26" fillId="2" borderId="11" xfId="193" applyNumberFormat="1" applyFont="1" applyFill="1" applyBorder="1" applyAlignment="1">
      <alignment horizontal="center" vertical="center"/>
    </xf>
    <xf numFmtId="165" fontId="26" fillId="2" borderId="15" xfId="193" applyNumberFormat="1" applyFont="1" applyFill="1" applyBorder="1" applyAlignment="1">
      <alignment horizontal="center" vertical="center"/>
    </xf>
    <xf numFmtId="165" fontId="26" fillId="2" borderId="34" xfId="193" applyNumberFormat="1" applyFont="1" applyFill="1" applyBorder="1" applyAlignment="1">
      <alignment horizontal="center" vertical="center"/>
    </xf>
    <xf numFmtId="0" fontId="28" fillId="0" borderId="35" xfId="191" applyFont="1" applyBorder="1" applyAlignment="1">
      <alignment horizontal="center"/>
    </xf>
    <xf numFmtId="0" fontId="28" fillId="0" borderId="36" xfId="191" applyFont="1" applyBorder="1" applyAlignment="1">
      <alignment horizontal="center"/>
    </xf>
    <xf numFmtId="165" fontId="17" fillId="0" borderId="11" xfId="193" applyNumberFormat="1" applyFont="1" applyFill="1" applyBorder="1" applyAlignment="1">
      <alignment horizontal="center"/>
    </xf>
    <xf numFmtId="165" fontId="17" fillId="0" borderId="15" xfId="193" applyNumberFormat="1" applyFont="1" applyFill="1" applyBorder="1" applyAlignment="1">
      <alignment horizontal="center"/>
    </xf>
    <xf numFmtId="165" fontId="17" fillId="0" borderId="34" xfId="193" applyNumberFormat="1" applyFont="1" applyFill="1" applyBorder="1" applyAlignment="1">
      <alignment horizontal="center"/>
    </xf>
    <xf numFmtId="165" fontId="17" fillId="0" borderId="35" xfId="193" applyNumberFormat="1" applyFont="1" applyFill="1" applyBorder="1" applyAlignment="1">
      <alignment horizontal="center"/>
    </xf>
    <xf numFmtId="165" fontId="17" fillId="0" borderId="37" xfId="193" applyNumberFormat="1" applyFont="1" applyFill="1" applyBorder="1" applyAlignment="1">
      <alignment horizontal="center"/>
    </xf>
    <xf numFmtId="165" fontId="17" fillId="0" borderId="43" xfId="193" applyNumberFormat="1" applyFont="1" applyFill="1" applyBorder="1" applyAlignment="1">
      <alignment horizontal="center"/>
    </xf>
    <xf numFmtId="0" fontId="19" fillId="0" borderId="24" xfId="191" applyFont="1" applyBorder="1" applyAlignment="1">
      <alignment horizontal="center" vertical="center" wrapText="1"/>
    </xf>
    <xf numFmtId="0" fontId="19" fillId="0" borderId="32" xfId="191" applyFont="1" applyBorder="1" applyAlignment="1">
      <alignment horizontal="center" vertical="center" wrapText="1"/>
    </xf>
    <xf numFmtId="0" fontId="17" fillId="0" borderId="11" xfId="191" applyFont="1" applyBorder="1" applyAlignment="1">
      <alignment horizontal="center"/>
    </xf>
    <xf numFmtId="0" fontId="17" fillId="0" borderId="13" xfId="191" applyFont="1" applyBorder="1" applyAlignment="1">
      <alignment horizontal="center"/>
    </xf>
    <xf numFmtId="165" fontId="26" fillId="2" borderId="32" xfId="193" applyNumberFormat="1" applyFont="1" applyFill="1" applyBorder="1" applyAlignment="1">
      <alignment horizontal="center" vertical="center"/>
    </xf>
    <xf numFmtId="0" fontId="1" fillId="0" borderId="7" xfId="191" applyFont="1" applyBorder="1" applyAlignment="1">
      <alignment horizontal="center" vertical="center"/>
    </xf>
    <xf numFmtId="0" fontId="18" fillId="0" borderId="48" xfId="191" applyFont="1" applyBorder="1" applyAlignment="1">
      <alignment horizontal="center"/>
    </xf>
    <xf numFmtId="165" fontId="26" fillId="2" borderId="13" xfId="193" applyNumberFormat="1" applyFont="1" applyFill="1" applyBorder="1" applyAlignment="1">
      <alignment horizontal="center" vertical="center"/>
    </xf>
    <xf numFmtId="0" fontId="19" fillId="0" borderId="49" xfId="191" applyFont="1" applyBorder="1" applyAlignment="1">
      <alignment horizontal="center" vertical="center" wrapText="1"/>
    </xf>
    <xf numFmtId="0" fontId="19" fillId="0" borderId="47" xfId="191" applyFont="1" applyBorder="1" applyAlignment="1">
      <alignment horizontal="center" vertical="center" wrapText="1"/>
    </xf>
    <xf numFmtId="0" fontId="17" fillId="0" borderId="1" xfId="191" applyFont="1" applyBorder="1" applyAlignment="1">
      <alignment horizontal="center" vertical="center" wrapText="1"/>
    </xf>
    <xf numFmtId="0" fontId="17" fillId="0" borderId="2" xfId="191" applyFont="1" applyBorder="1" applyAlignment="1">
      <alignment horizontal="center" vertical="center" wrapText="1"/>
    </xf>
    <xf numFmtId="0" fontId="17" fillId="0" borderId="3" xfId="191" applyFont="1" applyBorder="1" applyAlignment="1">
      <alignment horizontal="center" vertical="center" wrapText="1"/>
    </xf>
    <xf numFmtId="0" fontId="17" fillId="0" borderId="4" xfId="191" applyFont="1" applyBorder="1" applyAlignment="1">
      <alignment horizontal="center" vertical="center" wrapText="1"/>
    </xf>
    <xf numFmtId="0" fontId="17" fillId="0" borderId="0" xfId="191" applyFont="1" applyAlignment="1">
      <alignment horizontal="center" vertical="center" wrapText="1"/>
    </xf>
    <xf numFmtId="0" fontId="17" fillId="0" borderId="5" xfId="191" applyFont="1" applyBorder="1" applyAlignment="1">
      <alignment horizontal="center" vertical="center" wrapText="1"/>
    </xf>
    <xf numFmtId="0" fontId="17" fillId="0" borderId="6" xfId="191" applyFont="1" applyBorder="1" applyAlignment="1">
      <alignment horizontal="center" vertical="center" wrapText="1"/>
    </xf>
    <xf numFmtId="0" fontId="17" fillId="0" borderId="7" xfId="191" applyFont="1" applyBorder="1" applyAlignment="1">
      <alignment horizontal="center" vertical="center" wrapText="1"/>
    </xf>
    <xf numFmtId="0" fontId="17" fillId="0" borderId="8" xfId="191" applyFont="1" applyBorder="1" applyAlignment="1">
      <alignment horizontal="center" vertical="center" wrapText="1"/>
    </xf>
    <xf numFmtId="0" fontId="19" fillId="0" borderId="16" xfId="191" applyFont="1" applyBorder="1" applyAlignment="1">
      <alignment horizontal="center" vertical="center" wrapText="1"/>
    </xf>
    <xf numFmtId="0" fontId="19" fillId="0" borderId="17" xfId="191" applyFont="1" applyBorder="1" applyAlignment="1">
      <alignment horizontal="center" vertical="center" wrapText="1"/>
    </xf>
    <xf numFmtId="0" fontId="19" fillId="0" borderId="18" xfId="191" applyFont="1" applyBorder="1" applyAlignment="1">
      <alignment horizontal="center" vertical="center" wrapText="1"/>
    </xf>
    <xf numFmtId="0" fontId="19" fillId="0" borderId="19" xfId="191" applyFont="1" applyBorder="1" applyAlignment="1">
      <alignment horizontal="center" vertical="center" wrapText="1"/>
    </xf>
    <xf numFmtId="0" fontId="19" fillId="0" borderId="20" xfId="191" applyFont="1" applyBorder="1" applyAlignment="1">
      <alignment horizontal="center" vertical="center" wrapText="1"/>
    </xf>
    <xf numFmtId="0" fontId="19" fillId="0" borderId="21" xfId="191" applyFont="1" applyBorder="1" applyAlignment="1">
      <alignment horizontal="center" vertical="center" wrapText="1"/>
    </xf>
    <xf numFmtId="0" fontId="19" fillId="0" borderId="22" xfId="191" applyFont="1" applyBorder="1" applyAlignment="1">
      <alignment horizontal="center" vertical="center" wrapText="1"/>
    </xf>
    <xf numFmtId="0" fontId="19" fillId="0" borderId="23" xfId="191" applyFont="1" applyBorder="1" applyAlignment="1">
      <alignment horizontal="center" vertical="center" wrapText="1"/>
    </xf>
    <xf numFmtId="0" fontId="19" fillId="2" borderId="16" xfId="191" applyFont="1" applyFill="1" applyBorder="1" applyAlignment="1">
      <alignment horizontal="center" vertical="center" wrapText="1"/>
    </xf>
    <xf numFmtId="0" fontId="19" fillId="2" borderId="17" xfId="191" applyFont="1" applyFill="1" applyBorder="1" applyAlignment="1">
      <alignment horizontal="center" vertical="center" wrapText="1"/>
    </xf>
    <xf numFmtId="0" fontId="19" fillId="2" borderId="18" xfId="191" applyFont="1" applyFill="1" applyBorder="1" applyAlignment="1">
      <alignment horizontal="center" vertical="center" wrapText="1"/>
    </xf>
    <xf numFmtId="0" fontId="19" fillId="2" borderId="19" xfId="191" applyFont="1" applyFill="1" applyBorder="1" applyAlignment="1">
      <alignment horizontal="center" vertical="center" wrapText="1"/>
    </xf>
    <xf numFmtId="0" fontId="19" fillId="2" borderId="0" xfId="191" applyFont="1" applyFill="1" applyAlignment="1">
      <alignment horizontal="center" vertical="center" wrapText="1"/>
    </xf>
    <xf numFmtId="0" fontId="19" fillId="2" borderId="20" xfId="191" applyFont="1" applyFill="1" applyBorder="1" applyAlignment="1">
      <alignment horizontal="center" vertical="center" wrapText="1"/>
    </xf>
    <xf numFmtId="0" fontId="19" fillId="2" borderId="21" xfId="191" applyFont="1" applyFill="1" applyBorder="1" applyAlignment="1">
      <alignment horizontal="center" vertical="center" wrapText="1"/>
    </xf>
    <xf numFmtId="0" fontId="19" fillId="2" borderId="22" xfId="191" applyFont="1" applyFill="1" applyBorder="1" applyAlignment="1">
      <alignment horizontal="center" vertical="center" wrapText="1"/>
    </xf>
    <xf numFmtId="0" fontId="19" fillId="2" borderId="23" xfId="191" applyFont="1" applyFill="1" applyBorder="1" applyAlignment="1">
      <alignment horizontal="center" vertical="center" wrapText="1"/>
    </xf>
    <xf numFmtId="0" fontId="20" fillId="0" borderId="0" xfId="191" applyFont="1" applyAlignment="1">
      <alignment horizontal="center"/>
    </xf>
    <xf numFmtId="165" fontId="17" fillId="0" borderId="37" xfId="193" applyNumberFormat="1" applyFont="1" applyBorder="1" applyAlignment="1">
      <alignment horizontal="center"/>
    </xf>
    <xf numFmtId="0" fontId="19" fillId="0" borderId="16" xfId="191" applyFont="1" applyBorder="1" applyAlignment="1">
      <alignment horizontal="center" vertical="center"/>
    </xf>
    <xf numFmtId="0" fontId="19" fillId="0" borderId="17" xfId="191" applyFont="1" applyBorder="1" applyAlignment="1">
      <alignment horizontal="center" vertical="center"/>
    </xf>
    <xf numFmtId="0" fontId="19" fillId="0" borderId="52" xfId="191" applyFont="1" applyBorder="1" applyAlignment="1">
      <alignment horizontal="center" vertical="center"/>
    </xf>
    <xf numFmtId="165" fontId="26" fillId="2" borderId="53" xfId="193" applyNumberFormat="1" applyFont="1" applyFill="1" applyBorder="1" applyAlignment="1">
      <alignment horizontal="center" vertical="center"/>
    </xf>
    <xf numFmtId="165" fontId="26" fillId="2" borderId="17" xfId="193" applyNumberFormat="1" applyFont="1" applyFill="1" applyBorder="1" applyAlignment="1">
      <alignment horizontal="center" vertical="center"/>
    </xf>
    <xf numFmtId="165" fontId="26" fillId="2" borderId="18" xfId="193" applyNumberFormat="1" applyFont="1" applyFill="1" applyBorder="1" applyAlignment="1">
      <alignment horizontal="center" vertical="center"/>
    </xf>
    <xf numFmtId="0" fontId="1" fillId="0" borderId="28" xfId="191" applyFont="1" applyBorder="1" applyAlignment="1">
      <alignment horizontal="center"/>
    </xf>
    <xf numFmtId="0" fontId="3" fillId="0" borderId="28" xfId="191" applyBorder="1" applyAlignment="1">
      <alignment horizontal="center"/>
    </xf>
    <xf numFmtId="0" fontId="20" fillId="0" borderId="30" xfId="191" applyFont="1" applyBorder="1" applyAlignment="1">
      <alignment horizontal="center" vertical="center"/>
    </xf>
    <xf numFmtId="0" fontId="20" fillId="0" borderId="31" xfId="191" applyFont="1" applyBorder="1" applyAlignment="1">
      <alignment horizontal="center" vertical="center"/>
    </xf>
    <xf numFmtId="0" fontId="20" fillId="0" borderId="32" xfId="191" applyFont="1" applyBorder="1" applyAlignment="1">
      <alignment horizontal="center" vertical="center"/>
    </xf>
    <xf numFmtId="0" fontId="20" fillId="2" borderId="24" xfId="191" applyFont="1" applyFill="1" applyBorder="1" applyAlignment="1">
      <alignment horizontal="center" vertical="center"/>
    </xf>
    <xf numFmtId="0" fontId="20" fillId="2" borderId="31" xfId="191" applyFont="1" applyFill="1" applyBorder="1" applyAlignment="1">
      <alignment horizontal="center" vertical="center"/>
    </xf>
    <xf numFmtId="0" fontId="20" fillId="2" borderId="33" xfId="19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0" xfId="191" applyFont="1" applyAlignment="1">
      <alignment horizontal="center" wrapText="1"/>
    </xf>
    <xf numFmtId="0" fontId="3" fillId="0" borderId="0" xfId="19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</cellXfs>
  <cellStyles count="277">
    <cellStyle name="Hipervínculo" xfId="82" builtinId="8" hidden="1"/>
    <cellStyle name="Hipervínculo" xfId="86" builtinId="8" hidden="1"/>
    <cellStyle name="Hipervínculo" xfId="90" builtinId="8" hidden="1"/>
    <cellStyle name="Hipervínculo" xfId="94" builtinId="8" hidden="1"/>
    <cellStyle name="Hipervínculo" xfId="98" builtinId="8" hidden="1"/>
    <cellStyle name="Hipervínculo" xfId="102" builtinId="8" hidden="1"/>
    <cellStyle name="Hipervínculo" xfId="106" builtinId="8" hidden="1"/>
    <cellStyle name="Hipervínculo" xfId="110" builtinId="8" hidden="1"/>
    <cellStyle name="Hipervínculo" xfId="114" builtinId="8" hidden="1"/>
    <cellStyle name="Hipervínculo" xfId="118" builtinId="8" hidden="1"/>
    <cellStyle name="Hipervínculo" xfId="116" builtinId="8" hidden="1"/>
    <cellStyle name="Hipervínculo" xfId="112" builtinId="8" hidden="1"/>
    <cellStyle name="Hipervínculo" xfId="108" builtinId="8" hidden="1"/>
    <cellStyle name="Hipervínculo" xfId="104" builtinId="8" hidden="1"/>
    <cellStyle name="Hipervínculo" xfId="100" builtinId="8" hidden="1"/>
    <cellStyle name="Hipervínculo" xfId="96" builtinId="8" hidden="1"/>
    <cellStyle name="Hipervínculo" xfId="92" builtinId="8" hidden="1"/>
    <cellStyle name="Hipervínculo" xfId="88" builtinId="8" hidden="1"/>
    <cellStyle name="Hipervínculo" xfId="84" builtinId="8" hidden="1"/>
    <cellStyle name="Hipervínculo" xfId="80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8" builtinId="8" hidden="1"/>
    <cellStyle name="Hipervínculo" xfId="76" builtinId="8" hidden="1"/>
    <cellStyle name="Hipervínculo" xfId="68" builtinId="8" hidden="1"/>
    <cellStyle name="Hipervínculo" xfId="60" builtinId="8" hidden="1"/>
    <cellStyle name="Hipervínculo" xfId="52" builtinId="8" hidden="1"/>
    <cellStyle name="Hipervínculo" xfId="44" builtinId="8" hidden="1"/>
    <cellStyle name="Hipervínculo" xfId="36" builtinId="8" hidden="1"/>
    <cellStyle name="Hipervínculo" xfId="24" builtinId="8" hidden="1"/>
    <cellStyle name="Hipervínculo" xfId="26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28" builtinId="8" hidden="1"/>
    <cellStyle name="Hipervínculo" xfId="20" builtinId="8" hidden="1"/>
    <cellStyle name="Hipervínculo" xfId="22" builtinId="8" hidden="1"/>
    <cellStyle name="Hipervínculo" xfId="18" builtinId="8" hidden="1"/>
    <cellStyle name="Hipervínculo" xfId="16" builtinId="8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5" builtinId="9" hidden="1"/>
    <cellStyle name="Hipervínculo visitado" xfId="274" builtinId="9" hidden="1"/>
    <cellStyle name="Hipervínculo visitado" xfId="268" builtinId="9" hidden="1"/>
    <cellStyle name="Hipervínculo visitado" xfId="266" builtinId="9" hidden="1"/>
    <cellStyle name="Hipervínculo visitado" xfId="264" builtinId="9" hidden="1"/>
    <cellStyle name="Hipervínculo visitado" xfId="262" builtinId="9" hidden="1"/>
    <cellStyle name="Hipervínculo visitado" xfId="260" builtinId="9" hidden="1"/>
    <cellStyle name="Hipervínculo visitado" xfId="258" builtinId="9" hidden="1"/>
    <cellStyle name="Hipervínculo visitado" xfId="256" builtinId="9" hidden="1"/>
    <cellStyle name="Hipervínculo visitado" xfId="254" builtinId="9" hidden="1"/>
    <cellStyle name="Hipervínculo visitado" xfId="252" builtinId="9" hidden="1"/>
    <cellStyle name="Hipervínculo visitado" xfId="250" builtinId="9" hidden="1"/>
    <cellStyle name="Hipervínculo visitado" xfId="248" builtinId="9" hidden="1"/>
    <cellStyle name="Hipervínculo visitado" xfId="246" builtinId="9" hidden="1"/>
    <cellStyle name="Hipervínculo visitado" xfId="244" builtinId="9" hidden="1"/>
    <cellStyle name="Hipervínculo visitado" xfId="242" builtinId="9" hidden="1"/>
    <cellStyle name="Hipervínculo visitado" xfId="240" builtinId="9" hidden="1"/>
    <cellStyle name="Hipervínculo visitado" xfId="238" builtinId="9" hidden="1"/>
    <cellStyle name="Hipervínculo visitado" xfId="236" builtinId="9" hidden="1"/>
    <cellStyle name="Hipervínculo visitado" xfId="234" builtinId="9" hidden="1"/>
    <cellStyle name="Hipervínculo visitado" xfId="232" builtinId="9" hidden="1"/>
    <cellStyle name="Hipervínculo visitado" xfId="223" builtinId="9" hidden="1"/>
    <cellStyle name="Hipervínculo visitado" xfId="221" builtinId="9" hidden="1"/>
    <cellStyle name="Hipervínculo visitado" xfId="219" builtinId="9" hidden="1"/>
    <cellStyle name="Hipervínculo visitado" xfId="217" builtinId="9" hidden="1"/>
    <cellStyle name="Hipervínculo visitado" xfId="215" builtinId="9" hidden="1"/>
    <cellStyle name="Hipervínculo visitado" xfId="213" builtinId="9" hidden="1"/>
    <cellStyle name="Hipervínculo visitado" xfId="211" builtinId="9" hidden="1"/>
    <cellStyle name="Hipervínculo visitado" xfId="209" builtinId="9" hidden="1"/>
    <cellStyle name="Hipervínculo visitado" xfId="207" builtinId="9" hidden="1"/>
    <cellStyle name="Hipervínculo visitado" xfId="205" builtinId="9" hidden="1"/>
    <cellStyle name="Hipervínculo visitado" xfId="203" builtinId="9" hidden="1"/>
    <cellStyle name="Hipervínculo visitado" xfId="201" builtinId="9" hidden="1"/>
    <cellStyle name="Hipervínculo visitado" xfId="199" builtinId="9" hidden="1"/>
    <cellStyle name="Hipervínculo visitado" xfId="197" builtinId="9" hidden="1"/>
    <cellStyle name="Hipervínculo visitado" xfId="195" builtinId="9" hidden="1"/>
    <cellStyle name="Hipervínculo visitado" xfId="189" builtinId="9" hidden="1"/>
    <cellStyle name="Hipervínculo visitado" xfId="187" builtinId="9" hidden="1"/>
    <cellStyle name="Hipervínculo visitado" xfId="185" builtinId="9" hidden="1"/>
    <cellStyle name="Hipervínculo visitado" xfId="179" builtinId="9" hidden="1"/>
    <cellStyle name="Hipervínculo visitado" xfId="177" builtinId="9" hidden="1"/>
    <cellStyle name="Hipervínculo visitado" xfId="175" builtinId="9" hidden="1"/>
    <cellStyle name="Hipervínculo visitado" xfId="173" builtinId="9" hidden="1"/>
    <cellStyle name="Hipervínculo visitado" xfId="171" builtinId="9" hidden="1"/>
    <cellStyle name="Hipervínculo visitado" xfId="169" builtinId="9" hidden="1"/>
    <cellStyle name="Hipervínculo visitado" xfId="167" builtinId="9" hidden="1"/>
    <cellStyle name="Hipervínculo visitado" xfId="165" builtinId="9" hidden="1"/>
    <cellStyle name="Hipervínculo visitado" xfId="163" builtinId="9" hidden="1"/>
    <cellStyle name="Hipervínculo visitado" xfId="161" builtinId="9" hidden="1"/>
    <cellStyle name="Hipervínculo visitado" xfId="159" builtinId="9" hidden="1"/>
    <cellStyle name="Hipervínculo visitado" xfId="73" builtinId="9" hidden="1"/>
    <cellStyle name="Hipervínculo visitado" xfId="75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9" builtinId="9" hidden="1"/>
    <cellStyle name="Hipervínculo visitado" xfId="127" builtinId="9" hidden="1"/>
    <cellStyle name="Hipervínculo visitado" xfId="128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8" builtinId="9" hidden="1"/>
    <cellStyle name="Hipervínculo visitado" xfId="157" builtinId="9" hidden="1"/>
    <cellStyle name="Hipervínculo visitado" xfId="153" builtinId="9" hidden="1"/>
    <cellStyle name="Hipervínculo visitado" xfId="149" builtinId="9" hidden="1"/>
    <cellStyle name="Hipervínculo visitado" xfId="145" builtinId="9" hidden="1"/>
    <cellStyle name="Hipervínculo visitado" xfId="141" builtinId="9" hidden="1"/>
    <cellStyle name="Hipervínculo visitado" xfId="137" builtinId="9" hidden="1"/>
    <cellStyle name="Hipervínculo visitado" xfId="133" builtinId="9" hidden="1"/>
    <cellStyle name="Hipervínculo visitado" xfId="129" builtinId="9" hidden="1"/>
    <cellStyle name="Hipervínculo visitado" xfId="117" builtinId="9" hidden="1"/>
    <cellStyle name="Hipervínculo visitado" xfId="109" builtinId="9" hidden="1"/>
    <cellStyle name="Hipervínculo visitado" xfId="101" builtinId="9" hidden="1"/>
    <cellStyle name="Hipervínculo visitado" xfId="93" builtinId="9" hidden="1"/>
    <cellStyle name="Hipervínculo visitado" xfId="85" builtinId="9" hidden="1"/>
    <cellStyle name="Hipervínculo visitado" xfId="77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71" builtinId="9" hidden="1"/>
    <cellStyle name="Hipervínculo visitado" xfId="69" builtinId="9" hidden="1"/>
    <cellStyle name="Hipervínculo visitado" xfId="53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9" builtinId="9" hidden="1"/>
    <cellStyle name="Hipervínculo visitado" xfId="37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19" builtinId="9" hidden="1"/>
    <cellStyle name="Hipervínculo visitado" xfId="17" builtinId="9" hidden="1"/>
    <cellStyle name="Millares [0]" xfId="4" builtinId="6"/>
    <cellStyle name="Millares [0] 2" xfId="7" xr:uid="{00000000-0005-0000-0000-0000EB000000}"/>
    <cellStyle name="Millares [0] 2 2" xfId="8" xr:uid="{00000000-0005-0000-0000-0000EC000000}"/>
    <cellStyle name="Millares [0] 2 2 2" xfId="123" xr:uid="{00000000-0005-0000-0000-0000ED000000}"/>
    <cellStyle name="Millares [0] 2 2 3" xfId="231" xr:uid="{00000000-0005-0000-0000-0000EE000000}"/>
    <cellStyle name="Millares [0] 3" xfId="9" xr:uid="{00000000-0005-0000-0000-0000EF000000}"/>
    <cellStyle name="Millares [0] 4" xfId="10" xr:uid="{00000000-0005-0000-0000-0000F0000000}"/>
    <cellStyle name="Millares [0] 5" xfId="6" xr:uid="{00000000-0005-0000-0000-0000F1000000}"/>
    <cellStyle name="Millares [0] 5 2" xfId="124" xr:uid="{00000000-0005-0000-0000-0000F2000000}"/>
    <cellStyle name="Millares [0] 5 2 2" xfId="183" xr:uid="{00000000-0005-0000-0000-0000F3000000}"/>
    <cellStyle name="Millares [0] 5 2 2 2" xfId="273" xr:uid="{00000000-0005-0000-0000-0000F4000000}"/>
    <cellStyle name="Millares [0] 5 3" xfId="193" xr:uid="{00000000-0005-0000-0000-0000F5000000}"/>
    <cellStyle name="Millares [0] 5 4" xfId="229" xr:uid="{00000000-0005-0000-0000-0000F6000000}"/>
    <cellStyle name="Millares [0] 6" xfId="11" xr:uid="{00000000-0005-0000-0000-0000F7000000}"/>
    <cellStyle name="Millares [0] 7" xfId="12" xr:uid="{00000000-0005-0000-0000-0000F8000000}"/>
    <cellStyle name="Millares [0] 7 2" xfId="126" xr:uid="{00000000-0005-0000-0000-0000F9000000}"/>
    <cellStyle name="Millares [0] 7 2 2" xfId="182" xr:uid="{00000000-0005-0000-0000-0000FA000000}"/>
    <cellStyle name="Millares [0] 7 2 2 2" xfId="272" xr:uid="{00000000-0005-0000-0000-0000FB000000}"/>
    <cellStyle name="Millares [0] 7 3" xfId="227" xr:uid="{00000000-0005-0000-0000-0000FC000000}"/>
    <cellStyle name="Millares [0] 8" xfId="121" xr:uid="{00000000-0005-0000-0000-0000FD000000}"/>
    <cellStyle name="Millares [0] 9" xfId="192" xr:uid="{00000000-0005-0000-0000-0000FE000000}"/>
    <cellStyle name="Millares 2" xfId="1" xr:uid="{00000000-0005-0000-0000-0000FF000000}"/>
    <cellStyle name="Normal" xfId="0" builtinId="0"/>
    <cellStyle name="Normal 2" xfId="2" xr:uid="{00000000-0005-0000-0000-000001010000}"/>
    <cellStyle name="Normal 2 2" xfId="5" xr:uid="{00000000-0005-0000-0000-000002010000}"/>
    <cellStyle name="Normal 2 2 2" xfId="122" xr:uid="{00000000-0005-0000-0000-000003010000}"/>
    <cellStyle name="Normal 2 2 2 2" xfId="181" xr:uid="{00000000-0005-0000-0000-000004010000}"/>
    <cellStyle name="Normal 2 2 2 2 2" xfId="271" xr:uid="{00000000-0005-0000-0000-000005010000}"/>
    <cellStyle name="Normal 2 2 3" xfId="230" xr:uid="{00000000-0005-0000-0000-000006010000}"/>
    <cellStyle name="Normal 2 3" xfId="194" xr:uid="{00000000-0005-0000-0000-000007010000}"/>
    <cellStyle name="Normal 2 4" xfId="226" xr:uid="{00000000-0005-0000-0000-000008010000}"/>
    <cellStyle name="Normal 3" xfId="3" xr:uid="{00000000-0005-0000-0000-000009010000}"/>
    <cellStyle name="Normal 4" xfId="13" xr:uid="{00000000-0005-0000-0000-00000A010000}"/>
    <cellStyle name="Normal 4 2" xfId="125" xr:uid="{00000000-0005-0000-0000-00000B010000}"/>
    <cellStyle name="Normal 4 2 2" xfId="180" xr:uid="{00000000-0005-0000-0000-00000C010000}"/>
    <cellStyle name="Normal 4 2 2 2" xfId="270" xr:uid="{00000000-0005-0000-0000-00000D010000}"/>
    <cellStyle name="Normal 4 3" xfId="225" xr:uid="{00000000-0005-0000-0000-00000E010000}"/>
    <cellStyle name="Normal 5" xfId="120" xr:uid="{00000000-0005-0000-0000-00000F010000}"/>
    <cellStyle name="Normal 6" xfId="191" xr:uid="{00000000-0005-0000-0000-000010010000}"/>
    <cellStyle name="Normal 6 2" xfId="228" xr:uid="{00000000-0005-0000-0000-000011010000}"/>
    <cellStyle name="Porcentaje" xfId="276" builtinId="5"/>
    <cellStyle name="Porcentual 2" xfId="14" xr:uid="{00000000-0005-0000-0000-000012010000}"/>
    <cellStyle name="Porcentual 3" xfId="15" xr:uid="{00000000-0005-0000-0000-00001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202674</xdr:colOff>
      <xdr:row>9</xdr:row>
      <xdr:rowOff>306792</xdr:rowOff>
    </xdr:from>
    <xdr:to>
      <xdr:col>6</xdr:col>
      <xdr:colOff>365125</xdr:colOff>
      <xdr:row>9</xdr:row>
      <xdr:rowOff>624564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36" r="83531" b="4589"/>
        <a:stretch/>
      </xdr:blipFill>
      <xdr:spPr bwMode="auto">
        <a:xfrm>
          <a:off x="5242987" y="2719792"/>
          <a:ext cx="980013" cy="317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</xdr:row>
      <xdr:rowOff>47625</xdr:rowOff>
    </xdr:from>
    <xdr:ext cx="2933700" cy="1734820"/>
    <xdr:pic>
      <xdr:nvPicPr>
        <xdr:cNvPr id="2" name="Imagen 1">
          <a:extLst>
            <a:ext uri="{FF2B5EF4-FFF2-40B4-BE49-F238E27FC236}">
              <a16:creationId xmlns:a16="http://schemas.microsoft.com/office/drawing/2014/main" id="{CE4F9F30-C87B-4745-9A4A-C04DBE8A43C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0"/>
          <a:ext cx="2933700" cy="173482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49</xdr:row>
      <xdr:rowOff>1</xdr:rowOff>
    </xdr:from>
    <xdr:to>
      <xdr:col>3</xdr:col>
      <xdr:colOff>314325</xdr:colOff>
      <xdr:row>52</xdr:row>
      <xdr:rowOff>153752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43502E-BF1F-49C4-A438-543DED00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29676"/>
          <a:ext cx="1866900" cy="639526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50</xdr:row>
      <xdr:rowOff>1</xdr:rowOff>
    </xdr:from>
    <xdr:to>
      <xdr:col>9</xdr:col>
      <xdr:colOff>219075</xdr:colOff>
      <xdr:row>52</xdr:row>
      <xdr:rowOff>112790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0FB4BB8-D864-4E35-AF0E-E7153D1E4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2150" y="9563101"/>
          <a:ext cx="3324225" cy="436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11</xdr:col>
      <xdr:colOff>84762</xdr:colOff>
      <xdr:row>39</xdr:row>
      <xdr:rowOff>18865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47E8E5-32E8-44A6-A558-D18F7F8B7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0"/>
          <a:ext cx="7704762" cy="1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C1:M59"/>
  <sheetViews>
    <sheetView showGridLines="0" tabSelected="1" topLeftCell="A24" zoomScale="69" zoomScaleNormal="69" zoomScalePageLayoutView="90" workbookViewId="0">
      <selection activeCell="U33" sqref="U33"/>
    </sheetView>
  </sheetViews>
  <sheetFormatPr defaultColWidth="10.85546875" defaultRowHeight="15.75"/>
  <cols>
    <col min="1" max="1" width="10.85546875" style="7"/>
    <col min="2" max="2" width="18.42578125" style="7" customWidth="1"/>
    <col min="3" max="3" width="24" style="7" customWidth="1"/>
    <col min="4" max="4" width="12.85546875" style="7" customWidth="1"/>
    <col min="5" max="5" width="15.7109375" style="7" customWidth="1"/>
    <col min="6" max="6" width="11.7109375" style="7" customWidth="1"/>
    <col min="7" max="7" width="12.42578125" style="7" customWidth="1"/>
    <col min="8" max="8" width="11.28515625" style="7" customWidth="1"/>
    <col min="9" max="9" width="11.140625" style="7" customWidth="1"/>
    <col min="10" max="10" width="18.28515625" style="7" customWidth="1"/>
    <col min="11" max="11" width="10.85546875" style="7" customWidth="1"/>
    <col min="12" max="12" width="13.28515625" style="8" customWidth="1"/>
    <col min="13" max="13" width="11.28515625" style="7" bestFit="1" customWidth="1"/>
    <col min="14" max="14" width="11.140625" style="7" bestFit="1" customWidth="1"/>
    <col min="15" max="16" width="11" style="7" bestFit="1" customWidth="1"/>
    <col min="17" max="17" width="11.140625" style="7" bestFit="1" customWidth="1"/>
    <col min="18" max="19" width="11" style="7" bestFit="1" customWidth="1"/>
    <col min="20" max="20" width="11.140625" style="7" bestFit="1" customWidth="1"/>
    <col min="21" max="22" width="11" style="7" bestFit="1" customWidth="1"/>
    <col min="23" max="16384" width="10.85546875" style="7"/>
  </cols>
  <sheetData>
    <row r="1" spans="3:12" ht="34.5" customHeight="1"/>
    <row r="2" spans="3:12" ht="29.45" customHeight="1">
      <c r="D2" s="142"/>
      <c r="E2" s="142"/>
      <c r="F2" s="142"/>
      <c r="G2" s="142"/>
      <c r="H2" s="142"/>
    </row>
    <row r="3" spans="3:12" s="1" customFormat="1" ht="21" customHeight="1">
      <c r="C3" s="147" t="s">
        <v>0</v>
      </c>
      <c r="D3" s="148"/>
      <c r="E3" s="148"/>
      <c r="F3" s="148"/>
      <c r="G3" s="148"/>
      <c r="H3" s="148"/>
      <c r="I3" s="149"/>
      <c r="L3" s="2"/>
    </row>
    <row r="4" spans="3:12" s="3" customFormat="1" ht="21" customHeight="1">
      <c r="C4" s="150"/>
      <c r="D4" s="151"/>
      <c r="E4" s="151"/>
      <c r="F4" s="151"/>
      <c r="G4" s="151"/>
      <c r="H4" s="151"/>
      <c r="I4" s="152"/>
      <c r="L4" s="4"/>
    </row>
    <row r="5" spans="3:12" s="3" customFormat="1" ht="21" customHeight="1">
      <c r="C5" s="153"/>
      <c r="D5" s="154"/>
      <c r="E5" s="154"/>
      <c r="F5" s="154"/>
      <c r="G5" s="154"/>
      <c r="H5" s="154"/>
      <c r="I5" s="155"/>
      <c r="L5" s="4"/>
    </row>
    <row r="6" spans="3:12" s="1" customFormat="1" ht="18.600000000000001" customHeight="1" thickBot="1">
      <c r="L6" s="2"/>
    </row>
    <row r="7" spans="3:12" s="3" customFormat="1" ht="30" customHeight="1">
      <c r="C7" s="156" t="s">
        <v>1</v>
      </c>
      <c r="D7" s="157"/>
      <c r="E7" s="157"/>
      <c r="F7" s="157"/>
      <c r="G7" s="158"/>
      <c r="H7" s="164" t="s">
        <v>2</v>
      </c>
      <c r="I7" s="165"/>
      <c r="J7" s="166"/>
      <c r="K7" s="6"/>
      <c r="L7" s="4"/>
    </row>
    <row r="8" spans="3:12" s="1" customFormat="1" ht="13.5" customHeight="1" thickBot="1">
      <c r="C8" s="159"/>
      <c r="D8" s="105"/>
      <c r="E8" s="105"/>
      <c r="F8" s="105"/>
      <c r="G8" s="160"/>
      <c r="H8" s="167"/>
      <c r="I8" s="168"/>
      <c r="J8" s="169"/>
      <c r="K8" s="6"/>
      <c r="L8" s="2"/>
    </row>
    <row r="9" spans="3:12" s="1" customFormat="1" ht="18.95" hidden="1" customHeight="1" thickBot="1">
      <c r="C9" s="161"/>
      <c r="D9" s="162"/>
      <c r="E9" s="162"/>
      <c r="F9" s="162"/>
      <c r="G9" s="163"/>
      <c r="H9" s="170"/>
      <c r="I9" s="171"/>
      <c r="J9" s="172"/>
      <c r="K9" s="6"/>
      <c r="L9" s="2"/>
    </row>
    <row r="10" spans="3:12" s="5" customFormat="1" ht="54.95" customHeight="1">
      <c r="C10" s="113" t="s">
        <v>3</v>
      </c>
      <c r="D10" s="115" t="s">
        <v>4</v>
      </c>
      <c r="E10" s="116"/>
      <c r="F10" s="117" t="s">
        <v>5</v>
      </c>
      <c r="G10" s="118"/>
      <c r="H10" s="121" t="s">
        <v>6</v>
      </c>
      <c r="I10" s="123" t="s">
        <v>7</v>
      </c>
      <c r="J10" s="119" t="s">
        <v>8</v>
      </c>
    </row>
    <row r="11" spans="3:12" s="5" customFormat="1" ht="18" customHeight="1">
      <c r="C11" s="114"/>
      <c r="D11" s="19" t="s">
        <v>9</v>
      </c>
      <c r="E11" s="38" t="s">
        <v>10</v>
      </c>
      <c r="F11" s="19" t="s">
        <v>9</v>
      </c>
      <c r="G11" s="38" t="s">
        <v>10</v>
      </c>
      <c r="H11" s="122"/>
      <c r="I11" s="124"/>
      <c r="J11" s="120"/>
    </row>
    <row r="12" spans="3:12" ht="20.100000000000001" customHeight="1">
      <c r="C12" s="24" t="s">
        <v>11</v>
      </c>
      <c r="D12" s="11">
        <v>0.25</v>
      </c>
      <c r="E12" s="20"/>
      <c r="F12" s="14">
        <v>400</v>
      </c>
      <c r="G12" s="74"/>
      <c r="H12" s="20"/>
      <c r="I12" s="11"/>
      <c r="J12" s="21"/>
    </row>
    <row r="13" spans="3:12" s="1" customFormat="1" ht="20.100000000000001" customHeight="1">
      <c r="C13" s="24" t="s">
        <v>12</v>
      </c>
      <c r="D13" s="11">
        <v>0.35</v>
      </c>
      <c r="E13" s="22"/>
      <c r="F13" s="14">
        <v>286</v>
      </c>
      <c r="G13" s="74"/>
      <c r="H13" s="22"/>
      <c r="I13" s="11"/>
      <c r="J13" s="23"/>
    </row>
    <row r="14" spans="3:12" s="1" customFormat="1" ht="20.100000000000001" customHeight="1">
      <c r="C14" s="24" t="s">
        <v>13</v>
      </c>
      <c r="D14" s="11">
        <v>0.35</v>
      </c>
      <c r="E14" s="22"/>
      <c r="F14" s="14">
        <v>286</v>
      </c>
      <c r="G14" s="74"/>
      <c r="H14" s="22"/>
      <c r="I14" s="11"/>
      <c r="J14" s="23"/>
    </row>
    <row r="15" spans="3:12" s="1" customFormat="1" ht="20.100000000000001" customHeight="1">
      <c r="C15" s="24" t="s">
        <v>14</v>
      </c>
      <c r="D15" s="11">
        <v>0.32</v>
      </c>
      <c r="E15" s="71"/>
      <c r="F15" s="14">
        <v>313</v>
      </c>
      <c r="G15" s="35"/>
      <c r="H15" s="22"/>
      <c r="I15" s="11"/>
      <c r="J15" s="23"/>
    </row>
    <row r="16" spans="3:12" s="1" customFormat="1" ht="20.100000000000001" customHeight="1">
      <c r="C16" s="24" t="s">
        <v>15</v>
      </c>
      <c r="D16" s="11" t="s">
        <v>16</v>
      </c>
      <c r="E16" s="72"/>
      <c r="F16" s="40" t="s">
        <v>17</v>
      </c>
      <c r="G16" s="35" t="s">
        <v>17</v>
      </c>
      <c r="H16" s="73"/>
      <c r="I16" s="11"/>
      <c r="J16" s="23"/>
    </row>
    <row r="17" spans="3:13" s="1" customFormat="1" ht="20.100000000000001" customHeight="1">
      <c r="C17" s="24" t="s">
        <v>18</v>
      </c>
      <c r="D17" s="11">
        <v>1.7</v>
      </c>
      <c r="E17" s="71" t="s">
        <v>17</v>
      </c>
      <c r="F17" s="40" t="s">
        <v>17</v>
      </c>
      <c r="G17" s="35" t="s">
        <v>17</v>
      </c>
      <c r="H17" s="22"/>
      <c r="I17" s="11"/>
      <c r="J17" s="23"/>
    </row>
    <row r="18" spans="3:13" s="1" customFormat="1" ht="20.100000000000001" customHeight="1" thickBot="1">
      <c r="C18" s="25" t="s">
        <v>19</v>
      </c>
      <c r="D18" s="41" t="s">
        <v>17</v>
      </c>
      <c r="E18" s="41" t="s">
        <v>17</v>
      </c>
      <c r="F18" s="41">
        <v>91</v>
      </c>
      <c r="G18" s="36">
        <v>104</v>
      </c>
      <c r="H18" s="27"/>
      <c r="I18" s="26"/>
      <c r="J18" s="28"/>
    </row>
    <row r="19" spans="3:13" s="1" customFormat="1" ht="26.25" customHeight="1" thickBot="1">
      <c r="C19" s="143"/>
      <c r="D19" s="143"/>
      <c r="E19" s="143"/>
      <c r="F19" s="143"/>
      <c r="G19" s="143"/>
      <c r="H19" s="143"/>
      <c r="I19" s="143"/>
      <c r="J19" s="12"/>
      <c r="K19" s="9"/>
      <c r="L19" s="2"/>
    </row>
    <row r="20" spans="3:13" s="1" customFormat="1" ht="20.100000000000001" customHeight="1">
      <c r="C20" s="86" t="s">
        <v>20</v>
      </c>
      <c r="D20" s="87"/>
      <c r="E20" s="88"/>
      <c r="F20" s="83" t="s">
        <v>21</v>
      </c>
      <c r="G20" s="84"/>
      <c r="H20" s="84"/>
      <c r="I20" s="84"/>
      <c r="J20" s="85"/>
      <c r="K20" s="9"/>
      <c r="L20" s="2"/>
    </row>
    <row r="21" spans="3:13" s="1" customFormat="1" ht="20.100000000000001" customHeight="1">
      <c r="C21" s="145" t="s">
        <v>3</v>
      </c>
      <c r="D21" s="89" t="s">
        <v>22</v>
      </c>
      <c r="E21" s="90"/>
      <c r="F21" s="126" t="s">
        <v>10</v>
      </c>
      <c r="G21" s="144"/>
      <c r="H21" s="126" t="s">
        <v>23</v>
      </c>
      <c r="I21" s="127"/>
      <c r="J21" s="128"/>
      <c r="K21" s="13"/>
      <c r="L21" s="13"/>
      <c r="M21" s="13"/>
    </row>
    <row r="22" spans="3:13" s="1" customFormat="1" ht="20.100000000000001" customHeight="1">
      <c r="C22" s="146"/>
      <c r="D22" s="42" t="s">
        <v>24</v>
      </c>
      <c r="E22" s="45" t="s">
        <v>25</v>
      </c>
      <c r="F22" s="89" t="s">
        <v>25</v>
      </c>
      <c r="G22" s="90"/>
      <c r="H22" s="81"/>
      <c r="I22" s="95"/>
      <c r="J22" s="82"/>
      <c r="K22" s="13"/>
      <c r="L22" s="13"/>
      <c r="M22" s="13"/>
    </row>
    <row r="23" spans="3:13" s="1" customFormat="1" ht="20.100000000000001" customHeight="1">
      <c r="C23" s="29" t="s">
        <v>26</v>
      </c>
      <c r="D23" s="54" t="s">
        <v>27</v>
      </c>
      <c r="E23" s="56">
        <f>_xlfn.XLOOKUP(D23,Hoja1!B17:B27,Hoja1!C17:C27)</f>
        <v>0.52</v>
      </c>
      <c r="F23" s="89"/>
      <c r="G23" s="90"/>
      <c r="H23" s="81"/>
      <c r="I23" s="95"/>
      <c r="J23" s="82"/>
      <c r="K23" s="13"/>
      <c r="L23" s="13"/>
      <c r="M23" s="13"/>
    </row>
    <row r="24" spans="3:13" s="1" customFormat="1" ht="20.100000000000001" customHeight="1">
      <c r="C24" s="29" t="s">
        <v>28</v>
      </c>
      <c r="D24" s="54" t="s">
        <v>17</v>
      </c>
      <c r="E24" s="56" t="str">
        <f>_xlfn.XLOOKUP(D24,Hoja1!B17:B27,Hoja1!D17:D27)</f>
        <v>N/A</v>
      </c>
      <c r="F24" s="93" t="s">
        <v>17</v>
      </c>
      <c r="G24" s="94"/>
      <c r="H24" s="81"/>
      <c r="I24" s="95"/>
      <c r="J24" s="82"/>
      <c r="K24" s="9"/>
      <c r="L24" s="2"/>
    </row>
    <row r="25" spans="3:13" ht="20.100000000000001" customHeight="1">
      <c r="C25" s="29" t="s">
        <v>29</v>
      </c>
      <c r="D25" s="54" t="s">
        <v>17</v>
      </c>
      <c r="E25" s="57" t="str">
        <f>_xlfn.XLOOKUP(D25,Hoja1!B17:B27,Hoja1!E17:E27)</f>
        <v>N/A</v>
      </c>
      <c r="F25" s="93" t="s">
        <v>17</v>
      </c>
      <c r="G25" s="94"/>
      <c r="H25" s="81"/>
      <c r="I25" s="95"/>
      <c r="J25" s="82"/>
    </row>
    <row r="26" spans="3:13" ht="20.100000000000001" customHeight="1">
      <c r="C26" s="29" t="s">
        <v>30</v>
      </c>
      <c r="D26" s="54" t="s">
        <v>17</v>
      </c>
      <c r="E26" s="57" t="str">
        <f>_xlfn.XLOOKUP(D26,Hoja1!B17:B27,Hoja1!F17:F27)</f>
        <v>N/A</v>
      </c>
      <c r="F26" s="93" t="s">
        <v>17</v>
      </c>
      <c r="G26" s="94"/>
      <c r="H26" s="47"/>
      <c r="I26" s="48"/>
      <c r="J26" s="49"/>
    </row>
    <row r="27" spans="3:13" ht="20.100000000000001" customHeight="1" thickBot="1">
      <c r="C27" s="50" t="s">
        <v>31</v>
      </c>
      <c r="D27" s="55" t="s">
        <v>17</v>
      </c>
      <c r="E27" s="58" t="str">
        <f>_xlfn.XLOOKUP(D27,Hoja1!B17:B27,Hoja1!G17:G27)</f>
        <v>N/A</v>
      </c>
      <c r="F27" s="97" t="s">
        <v>17</v>
      </c>
      <c r="G27" s="98"/>
      <c r="H27" s="109"/>
      <c r="I27" s="174"/>
      <c r="J27" s="110"/>
    </row>
    <row r="28" spans="3:13" s="1" customFormat="1" ht="26.25" customHeight="1" thickBot="1">
      <c r="C28" s="112"/>
      <c r="D28" s="112"/>
      <c r="E28" s="112"/>
      <c r="F28" s="112"/>
      <c r="G28" s="112"/>
      <c r="H28" s="112"/>
      <c r="I28" s="112"/>
      <c r="J28" s="12"/>
      <c r="K28" s="9"/>
      <c r="L28" s="2"/>
    </row>
    <row r="29" spans="3:13" s="1" customFormat="1" ht="20.100000000000001" customHeight="1" thickBot="1">
      <c r="C29" s="175" t="s">
        <v>32</v>
      </c>
      <c r="D29" s="176"/>
      <c r="E29" s="177"/>
      <c r="F29" s="178" t="s">
        <v>21</v>
      </c>
      <c r="G29" s="179"/>
      <c r="H29" s="179"/>
      <c r="I29" s="179"/>
      <c r="J29" s="180"/>
      <c r="K29" s="9"/>
      <c r="L29" s="2"/>
    </row>
    <row r="30" spans="3:13" s="1" customFormat="1" ht="20.100000000000001" customHeight="1">
      <c r="C30" s="68" t="s">
        <v>3</v>
      </c>
      <c r="D30" s="137" t="s">
        <v>22</v>
      </c>
      <c r="E30" s="138"/>
      <c r="F30" s="83" t="s">
        <v>10</v>
      </c>
      <c r="G30" s="141"/>
      <c r="H30" s="83" t="s">
        <v>23</v>
      </c>
      <c r="I30" s="84"/>
      <c r="J30" s="85"/>
      <c r="K30" s="13"/>
      <c r="L30" s="13"/>
      <c r="M30" s="13"/>
    </row>
    <row r="31" spans="3:13" s="1" customFormat="1" ht="20.100000000000001" customHeight="1">
      <c r="C31" s="30" t="s">
        <v>33</v>
      </c>
      <c r="D31" s="139" t="s">
        <v>34</v>
      </c>
      <c r="E31" s="140"/>
      <c r="F31" s="81"/>
      <c r="G31" s="96"/>
      <c r="H31" s="81"/>
      <c r="I31" s="95"/>
      <c r="J31" s="82"/>
      <c r="K31" s="9"/>
      <c r="L31" s="2"/>
    </row>
    <row r="32" spans="3:13" ht="20.100000000000001" customHeight="1">
      <c r="C32" s="31" t="s">
        <v>35</v>
      </c>
      <c r="D32" s="93" t="s">
        <v>36</v>
      </c>
      <c r="E32" s="94"/>
      <c r="F32" s="93"/>
      <c r="G32" s="94"/>
      <c r="H32" s="131" t="s">
        <v>37</v>
      </c>
      <c r="I32" s="132"/>
      <c r="J32" s="133"/>
    </row>
    <row r="33" spans="3:11" ht="20.100000000000001" customHeight="1" thickBot="1">
      <c r="C33" s="32" t="s">
        <v>38</v>
      </c>
      <c r="D33" s="97" t="s">
        <v>39</v>
      </c>
      <c r="E33" s="98"/>
      <c r="F33" s="129" t="s">
        <v>40</v>
      </c>
      <c r="G33" s="130"/>
      <c r="H33" s="134" t="s">
        <v>37</v>
      </c>
      <c r="I33" s="135"/>
      <c r="J33" s="136"/>
    </row>
    <row r="34" spans="3:11" ht="20.100000000000001" customHeight="1" thickBot="1"/>
    <row r="35" spans="3:11" ht="20.100000000000001" customHeight="1">
      <c r="C35" s="183" t="s">
        <v>41</v>
      </c>
      <c r="D35" s="184"/>
      <c r="E35" s="185"/>
      <c r="F35" s="186" t="s">
        <v>21</v>
      </c>
      <c r="G35" s="187"/>
      <c r="H35" s="187"/>
      <c r="I35" s="187"/>
      <c r="J35" s="188"/>
    </row>
    <row r="36" spans="3:11" ht="20.100000000000001" customHeight="1">
      <c r="C36" s="29" t="s">
        <v>3</v>
      </c>
      <c r="D36" s="125" t="s">
        <v>22</v>
      </c>
      <c r="E36" s="125"/>
      <c r="F36" s="126" t="s">
        <v>42</v>
      </c>
      <c r="G36" s="127"/>
      <c r="H36" s="127"/>
      <c r="I36" s="127"/>
      <c r="J36" s="128"/>
    </row>
    <row r="37" spans="3:11" ht="20.100000000000001" customHeight="1">
      <c r="C37" s="33" t="s">
        <v>11</v>
      </c>
      <c r="D37" s="91" t="s">
        <v>43</v>
      </c>
      <c r="E37" s="92"/>
      <c r="F37" s="75" t="s">
        <v>44</v>
      </c>
      <c r="G37" s="76"/>
      <c r="H37" s="76"/>
      <c r="I37" s="76"/>
      <c r="J37" s="77"/>
    </row>
    <row r="38" spans="3:11" ht="20.100000000000001" customHeight="1">
      <c r="C38" s="33" t="s">
        <v>45</v>
      </c>
      <c r="D38" s="91" t="s">
        <v>43</v>
      </c>
      <c r="E38" s="92"/>
      <c r="F38" s="75" t="s">
        <v>44</v>
      </c>
      <c r="G38" s="76"/>
      <c r="H38" s="76"/>
      <c r="I38" s="76"/>
      <c r="J38" s="77"/>
    </row>
    <row r="39" spans="3:11" ht="20.100000000000001" customHeight="1">
      <c r="C39" s="33" t="s">
        <v>46</v>
      </c>
      <c r="D39" s="91" t="s">
        <v>43</v>
      </c>
      <c r="E39" s="92"/>
      <c r="F39" s="75" t="s">
        <v>44</v>
      </c>
      <c r="G39" s="76"/>
      <c r="H39" s="76"/>
      <c r="I39" s="76"/>
      <c r="J39" s="77"/>
    </row>
    <row r="40" spans="3:11" ht="20.100000000000001" customHeight="1" thickBot="1">
      <c r="C40" s="34" t="s">
        <v>14</v>
      </c>
      <c r="D40" s="181" t="s">
        <v>43</v>
      </c>
      <c r="E40" s="182"/>
      <c r="F40" s="78" t="s">
        <v>47</v>
      </c>
      <c r="G40" s="79"/>
      <c r="H40" s="79"/>
      <c r="I40" s="79"/>
      <c r="J40" s="80"/>
    </row>
    <row r="41" spans="3:11" ht="20.100000000000001" customHeight="1" thickBot="1">
      <c r="C41" s="16"/>
      <c r="D41" s="17"/>
      <c r="E41" s="18"/>
      <c r="F41" s="18"/>
      <c r="G41" s="18"/>
      <c r="H41" s="18"/>
      <c r="I41" s="18"/>
      <c r="J41" s="18"/>
    </row>
    <row r="42" spans="3:11">
      <c r="C42" s="86" t="s">
        <v>48</v>
      </c>
      <c r="D42" s="87"/>
      <c r="E42" s="88"/>
      <c r="F42" s="83" t="s">
        <v>21</v>
      </c>
      <c r="G42" s="84"/>
      <c r="H42" s="84"/>
      <c r="I42" s="84"/>
      <c r="J42" s="85"/>
    </row>
    <row r="43" spans="3:11">
      <c r="C43" s="29" t="s">
        <v>3</v>
      </c>
      <c r="D43" s="89" t="s">
        <v>22</v>
      </c>
      <c r="E43" s="90"/>
      <c r="F43" s="107" t="s">
        <v>49</v>
      </c>
      <c r="G43" s="107"/>
      <c r="H43" s="107"/>
      <c r="I43" s="107" t="s">
        <v>50</v>
      </c>
      <c r="J43" s="108"/>
    </row>
    <row r="44" spans="3:11">
      <c r="C44" s="30" t="s">
        <v>51</v>
      </c>
      <c r="D44" s="99" t="s">
        <v>52</v>
      </c>
      <c r="E44" s="100"/>
      <c r="F44" s="81"/>
      <c r="G44" s="95"/>
      <c r="H44" s="96"/>
      <c r="I44" s="81"/>
      <c r="J44" s="82"/>
      <c r="K44" s="16" t="s">
        <v>53</v>
      </c>
    </row>
    <row r="45" spans="3:11">
      <c r="C45" s="30" t="s">
        <v>11</v>
      </c>
      <c r="D45" s="101"/>
      <c r="E45" s="102"/>
      <c r="F45" s="81"/>
      <c r="G45" s="95"/>
      <c r="H45" s="96"/>
      <c r="I45" s="81"/>
      <c r="J45" s="82"/>
      <c r="K45" s="16" t="s">
        <v>54</v>
      </c>
    </row>
    <row r="46" spans="3:11">
      <c r="C46" s="30" t="s">
        <v>14</v>
      </c>
      <c r="D46" s="101"/>
      <c r="E46" s="102"/>
      <c r="F46" s="81"/>
      <c r="G46" s="95"/>
      <c r="H46" s="96"/>
      <c r="I46" s="81"/>
      <c r="J46" s="82"/>
    </row>
    <row r="47" spans="3:11">
      <c r="C47" s="30" t="s">
        <v>55</v>
      </c>
      <c r="D47" s="101"/>
      <c r="E47" s="102"/>
      <c r="F47" s="81"/>
      <c r="G47" s="95"/>
      <c r="H47" s="96"/>
      <c r="I47" s="81"/>
      <c r="J47" s="82"/>
      <c r="K47" s="16" t="s">
        <v>56</v>
      </c>
    </row>
    <row r="48" spans="3:11">
      <c r="C48" s="30" t="s">
        <v>57</v>
      </c>
      <c r="D48" s="101"/>
      <c r="E48" s="102"/>
      <c r="F48" s="43"/>
      <c r="G48" s="46"/>
      <c r="H48" s="44"/>
      <c r="I48" s="81"/>
      <c r="J48" s="82"/>
      <c r="K48" s="16" t="s">
        <v>58</v>
      </c>
    </row>
    <row r="49" spans="3:11">
      <c r="C49" s="30" t="s">
        <v>59</v>
      </c>
      <c r="D49" s="103"/>
      <c r="E49" s="104"/>
      <c r="F49" s="81"/>
      <c r="G49" s="95"/>
      <c r="H49" s="96"/>
      <c r="I49" s="81"/>
      <c r="J49" s="82"/>
      <c r="K49" s="16" t="s">
        <v>60</v>
      </c>
    </row>
    <row r="50" spans="3:11">
      <c r="C50" s="31" t="s">
        <v>61</v>
      </c>
      <c r="D50" s="93" t="s">
        <v>62</v>
      </c>
      <c r="E50" s="94"/>
      <c r="F50" s="81"/>
      <c r="G50" s="95"/>
      <c r="H50" s="96"/>
      <c r="I50" s="81"/>
      <c r="J50" s="82"/>
      <c r="K50" s="16" t="s">
        <v>63</v>
      </c>
    </row>
    <row r="51" spans="3:11" ht="16.5" thickBot="1">
      <c r="C51" s="32" t="s">
        <v>64</v>
      </c>
      <c r="D51" s="97" t="s">
        <v>62</v>
      </c>
      <c r="E51" s="98"/>
      <c r="F51" s="97"/>
      <c r="G51" s="79"/>
      <c r="H51" s="111"/>
      <c r="I51" s="109"/>
      <c r="J51" s="110"/>
      <c r="K51" s="16" t="s">
        <v>65</v>
      </c>
    </row>
    <row r="52" spans="3:11" ht="6.75" customHeight="1">
      <c r="C52" s="15"/>
      <c r="D52" s="105"/>
      <c r="E52" s="105"/>
      <c r="F52" s="106"/>
      <c r="G52" s="106"/>
      <c r="H52" s="106"/>
      <c r="I52" s="106"/>
      <c r="J52" s="18"/>
    </row>
    <row r="53" spans="3:11">
      <c r="C53" s="16"/>
      <c r="D53" s="17"/>
      <c r="E53" s="18"/>
      <c r="F53" s="18"/>
      <c r="G53" s="18"/>
      <c r="H53" s="18"/>
      <c r="I53" s="18"/>
      <c r="J53" s="18"/>
    </row>
    <row r="54" spans="3:11" ht="12" customHeight="1">
      <c r="C54" s="16"/>
      <c r="D54" s="17"/>
      <c r="E54" s="18"/>
      <c r="F54" s="18"/>
      <c r="G54" s="18"/>
      <c r="H54" s="18"/>
      <c r="I54" s="18"/>
      <c r="J54" s="18"/>
    </row>
    <row r="55" spans="3:11" ht="102" customHeight="1"/>
    <row r="56" spans="3:11">
      <c r="C56" s="173" t="s">
        <v>66</v>
      </c>
      <c r="D56" s="173"/>
      <c r="E56" s="173"/>
      <c r="F56" s="173"/>
      <c r="G56" s="173"/>
      <c r="H56" s="173"/>
    </row>
    <row r="57" spans="3:11">
      <c r="C57" s="10" t="s">
        <v>67</v>
      </c>
      <c r="D57" s="10"/>
      <c r="E57" s="10"/>
    </row>
    <row r="58" spans="3:11">
      <c r="C58" s="10" t="s">
        <v>68</v>
      </c>
      <c r="D58" s="10"/>
      <c r="E58" s="10"/>
    </row>
    <row r="59" spans="3:11">
      <c r="C59" s="10" t="s">
        <v>69</v>
      </c>
      <c r="D59" s="10"/>
      <c r="E59" s="10"/>
    </row>
  </sheetData>
  <mergeCells count="82">
    <mergeCell ref="C56:H56"/>
    <mergeCell ref="F27:G27"/>
    <mergeCell ref="H27:J27"/>
    <mergeCell ref="F23:G23"/>
    <mergeCell ref="F26:G26"/>
    <mergeCell ref="F24:G24"/>
    <mergeCell ref="H24:J24"/>
    <mergeCell ref="F25:G25"/>
    <mergeCell ref="H23:J23"/>
    <mergeCell ref="C29:E29"/>
    <mergeCell ref="F29:J29"/>
    <mergeCell ref="D37:E37"/>
    <mergeCell ref="D38:E38"/>
    <mergeCell ref="D40:E40"/>
    <mergeCell ref="C35:E35"/>
    <mergeCell ref="F35:J35"/>
    <mergeCell ref="D2:H2"/>
    <mergeCell ref="C19:I19"/>
    <mergeCell ref="C20:E20"/>
    <mergeCell ref="F20:J20"/>
    <mergeCell ref="D21:E21"/>
    <mergeCell ref="F21:G21"/>
    <mergeCell ref="H21:J21"/>
    <mergeCell ref="C21:C22"/>
    <mergeCell ref="F22:G22"/>
    <mergeCell ref="H22:J22"/>
    <mergeCell ref="C3:I5"/>
    <mergeCell ref="C7:G9"/>
    <mergeCell ref="H7:J9"/>
    <mergeCell ref="D36:E36"/>
    <mergeCell ref="F36:J36"/>
    <mergeCell ref="F37:J37"/>
    <mergeCell ref="H30:J30"/>
    <mergeCell ref="F31:G31"/>
    <mergeCell ref="F32:G32"/>
    <mergeCell ref="F33:G33"/>
    <mergeCell ref="H31:J31"/>
    <mergeCell ref="H32:J32"/>
    <mergeCell ref="H33:J33"/>
    <mergeCell ref="D30:E30"/>
    <mergeCell ref="D31:E31"/>
    <mergeCell ref="D32:E32"/>
    <mergeCell ref="D33:E33"/>
    <mergeCell ref="F30:G30"/>
    <mergeCell ref="C28:I28"/>
    <mergeCell ref="C10:C11"/>
    <mergeCell ref="D10:E10"/>
    <mergeCell ref="F10:G10"/>
    <mergeCell ref="J10:J11"/>
    <mergeCell ref="H10:H11"/>
    <mergeCell ref="I10:I11"/>
    <mergeCell ref="H25:J25"/>
    <mergeCell ref="D51:E51"/>
    <mergeCell ref="D44:E49"/>
    <mergeCell ref="D52:E52"/>
    <mergeCell ref="F52:G52"/>
    <mergeCell ref="I43:J43"/>
    <mergeCell ref="I50:J50"/>
    <mergeCell ref="I51:J51"/>
    <mergeCell ref="H52:I52"/>
    <mergeCell ref="F43:H43"/>
    <mergeCell ref="F44:H44"/>
    <mergeCell ref="F45:H45"/>
    <mergeCell ref="F46:H46"/>
    <mergeCell ref="F49:H49"/>
    <mergeCell ref="F50:H50"/>
    <mergeCell ref="F51:H51"/>
    <mergeCell ref="I44:J44"/>
    <mergeCell ref="D50:E50"/>
    <mergeCell ref="I45:J45"/>
    <mergeCell ref="I49:J49"/>
    <mergeCell ref="F47:H47"/>
    <mergeCell ref="I46:J46"/>
    <mergeCell ref="I47:J47"/>
    <mergeCell ref="F38:J38"/>
    <mergeCell ref="F40:J40"/>
    <mergeCell ref="I48:J48"/>
    <mergeCell ref="F42:J42"/>
    <mergeCell ref="C42:E42"/>
    <mergeCell ref="D43:E43"/>
    <mergeCell ref="D39:E39"/>
    <mergeCell ref="F39:J39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243" scale="56"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Hoja1!$B$3:$B$6</xm:f>
          </x14:formula1>
          <xm:sqref>J12:J18</xm:sqref>
        </x14:dataValidation>
        <x14:dataValidation type="list" allowBlank="1" showInputMessage="1" showErrorMessage="1" xr:uid="{00000000-0002-0000-0000-000001000000}">
          <x14:formula1>
            <xm:f>Hoja1!$B$9:$B$12</xm:f>
          </x14:formula1>
          <xm:sqref>F37:F40 G37:J38 G40:J40</xm:sqref>
        </x14:dataValidation>
        <x14:dataValidation type="list" allowBlank="1" showInputMessage="1" showErrorMessage="1" xr:uid="{64650FF6-01CF-4228-9288-11437BB71185}">
          <x14:formula1>
            <xm:f>Hoja1!$B$17:$B$27</xm:f>
          </x14:formula1>
          <xm:sqref>D23:D27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8C58-0080-4182-97EE-AB35699B9FD3}">
  <dimension ref="A2:K58"/>
  <sheetViews>
    <sheetView topLeftCell="A33" workbookViewId="0">
      <selection activeCell="E64" sqref="E64"/>
    </sheetView>
  </sheetViews>
  <sheetFormatPr defaultColWidth="11.42578125" defaultRowHeight="12.75"/>
  <cols>
    <col min="1" max="1" width="7.42578125" customWidth="1"/>
    <col min="2" max="2" width="7.140625" customWidth="1"/>
    <col min="3" max="3" width="8.7109375" customWidth="1"/>
    <col min="4" max="4" width="9.5703125" customWidth="1"/>
    <col min="5" max="5" width="8.28515625" customWidth="1"/>
    <col min="6" max="9" width="8.7109375" customWidth="1"/>
    <col min="10" max="10" width="7.140625" customWidth="1"/>
    <col min="11" max="11" width="8.7109375" customWidth="1"/>
  </cols>
  <sheetData>
    <row r="2" spans="1:10" ht="20.100000000000001" customHeight="1">
      <c r="A2" s="62" t="s">
        <v>70</v>
      </c>
    </row>
    <row r="3" spans="1:10" s="7" customFormat="1" ht="15.75">
      <c r="A3" s="16"/>
      <c r="J3" s="8"/>
    </row>
    <row r="4" spans="1:10" s="7" customFormat="1" ht="15.75">
      <c r="A4" s="39" t="s">
        <v>71</v>
      </c>
      <c r="J4" s="8"/>
    </row>
    <row r="5" spans="1:10" s="7" customFormat="1" ht="15.75">
      <c r="J5" s="8"/>
    </row>
    <row r="6" spans="1:10" s="7" customFormat="1" ht="15.75">
      <c r="J6" s="8"/>
    </row>
    <row r="7" spans="1:10" s="7" customFormat="1" ht="17.25" customHeight="1">
      <c r="J7" s="8"/>
    </row>
    <row r="8" spans="1:10" s="7" customFormat="1" ht="15.75">
      <c r="J8" s="8"/>
    </row>
    <row r="9" spans="1:10" s="7" customFormat="1" ht="15.75">
      <c r="J9" s="8"/>
    </row>
    <row r="10" spans="1:10" s="7" customFormat="1" ht="15.75">
      <c r="J10" s="8"/>
    </row>
    <row r="11" spans="1:10" s="7" customFormat="1" ht="15.75">
      <c r="J11" s="8"/>
    </row>
    <row r="12" spans="1:10" s="7" customFormat="1" ht="15.75">
      <c r="J12" s="8"/>
    </row>
    <row r="13" spans="1:10" s="7" customFormat="1" ht="15.75">
      <c r="J13" s="8"/>
    </row>
    <row r="15" spans="1:10" ht="20.100000000000001" customHeight="1">
      <c r="A15" s="192" t="s">
        <v>72</v>
      </c>
      <c r="B15" s="193"/>
      <c r="C15" s="193"/>
      <c r="D15" s="193"/>
      <c r="E15" s="193"/>
      <c r="G15" s="51" t="s">
        <v>73</v>
      </c>
      <c r="H15" s="63">
        <f>100*(0.12/0.041)</f>
        <v>292.6829268292683</v>
      </c>
    </row>
    <row r="16" spans="1:10" ht="29.25" customHeight="1">
      <c r="A16" s="193"/>
      <c r="B16" s="193"/>
      <c r="C16" s="193"/>
      <c r="D16" s="193"/>
      <c r="E16" s="193"/>
    </row>
    <row r="17" spans="1:11" ht="29.25" customHeight="1">
      <c r="A17" s="192" t="s">
        <v>74</v>
      </c>
      <c r="B17" s="192"/>
      <c r="C17" s="192"/>
      <c r="D17" s="192"/>
      <c r="E17" s="192"/>
      <c r="G17" s="51" t="s">
        <v>75</v>
      </c>
      <c r="H17" s="63">
        <f>100*(0.17/0.041)</f>
        <v>414.63414634146341</v>
      </c>
    </row>
    <row r="18" spans="1:11" ht="20.100000000000001" customHeight="1">
      <c r="A18" s="192"/>
      <c r="B18" s="192"/>
      <c r="C18" s="192"/>
      <c r="D18" s="192"/>
      <c r="E18" s="192"/>
    </row>
    <row r="20" spans="1:11" ht="29.25" customHeight="1">
      <c r="A20" s="192" t="s">
        <v>76</v>
      </c>
      <c r="B20" s="192"/>
      <c r="C20" s="192"/>
      <c r="D20" s="192"/>
      <c r="E20" s="192"/>
      <c r="G20" s="70" t="s">
        <v>77</v>
      </c>
      <c r="H20" s="63">
        <f>100*(0.04/0.0384)</f>
        <v>104.16666666666667</v>
      </c>
    </row>
    <row r="21" spans="1:11" ht="20.100000000000001" customHeight="1">
      <c r="A21" s="192"/>
      <c r="B21" s="192"/>
      <c r="C21" s="192"/>
      <c r="D21" s="192"/>
      <c r="E21" s="192"/>
    </row>
    <row r="22" spans="1:11">
      <c r="A22" s="37"/>
    </row>
    <row r="23" spans="1:11" ht="25.5" customHeight="1">
      <c r="A23" s="191" t="s">
        <v>78</v>
      </c>
      <c r="B23" s="191"/>
      <c r="C23" s="191"/>
      <c r="D23" s="191"/>
      <c r="E23" s="191"/>
      <c r="F23" s="191"/>
      <c r="G23" s="191"/>
      <c r="H23" s="191"/>
      <c r="I23" s="191"/>
    </row>
    <row r="24" spans="1:11">
      <c r="A24" s="37"/>
    </row>
    <row r="26" spans="1:11">
      <c r="A26" s="51" t="s">
        <v>79</v>
      </c>
      <c r="B26" s="51" t="s">
        <v>80</v>
      </c>
      <c r="C26" s="51" t="s">
        <v>81</v>
      </c>
      <c r="D26" s="51" t="s">
        <v>82</v>
      </c>
      <c r="E26" s="51" t="s">
        <v>83</v>
      </c>
      <c r="F26" s="51" t="s">
        <v>84</v>
      </c>
      <c r="G26" s="51" t="s">
        <v>85</v>
      </c>
      <c r="H26" s="51" t="s">
        <v>24</v>
      </c>
      <c r="I26" s="51" t="s">
        <v>86</v>
      </c>
      <c r="J26" s="51" t="s">
        <v>87</v>
      </c>
      <c r="K26" s="51" t="s">
        <v>88</v>
      </c>
    </row>
    <row r="27" spans="1:11">
      <c r="A27" s="51" t="s">
        <v>89</v>
      </c>
      <c r="B27" s="51">
        <v>1</v>
      </c>
      <c r="C27" s="59">
        <v>1.6</v>
      </c>
      <c r="D27" s="59">
        <v>1.5</v>
      </c>
      <c r="E27" s="64">
        <f>C27*D27</f>
        <v>2.4000000000000004</v>
      </c>
      <c r="F27" s="60">
        <f>(C27-3*0.05)*(D27-2*0.05)</f>
        <v>2.0300000000000002</v>
      </c>
      <c r="G27" s="60">
        <f>E27-F27</f>
        <v>0.37000000000000011</v>
      </c>
      <c r="H27" s="51">
        <v>2.9</v>
      </c>
      <c r="I27" s="59">
        <f>B27*D27*C27</f>
        <v>2.4000000000000004</v>
      </c>
      <c r="J27" s="59">
        <f>B27*(2*D27+2*C27)</f>
        <v>6.2</v>
      </c>
      <c r="K27" s="52" t="s">
        <v>90</v>
      </c>
    </row>
    <row r="28" spans="1:11" ht="15">
      <c r="B28" s="61">
        <f>SUM(B27:B27)</f>
        <v>1</v>
      </c>
      <c r="I28" s="69">
        <f>SUM(I27:I27)</f>
        <v>2.4000000000000004</v>
      </c>
      <c r="J28" s="69">
        <f>SUM(J27:J27)</f>
        <v>6.2</v>
      </c>
    </row>
    <row r="30" spans="1:11">
      <c r="A30" t="s">
        <v>89</v>
      </c>
    </row>
    <row r="56" spans="1:8">
      <c r="B56" s="194" t="s">
        <v>91</v>
      </c>
      <c r="C56" s="194" t="s">
        <v>92</v>
      </c>
      <c r="D56" s="194" t="s">
        <v>93</v>
      </c>
      <c r="E56" s="189" t="s">
        <v>94</v>
      </c>
      <c r="F56" s="189" t="s">
        <v>95</v>
      </c>
      <c r="H56" s="189" t="s">
        <v>96</v>
      </c>
    </row>
    <row r="57" spans="1:8">
      <c r="B57" s="195"/>
      <c r="C57" s="195"/>
      <c r="D57" s="195"/>
      <c r="E57" s="190"/>
      <c r="F57" s="190"/>
      <c r="H57" s="190"/>
    </row>
    <row r="58" spans="1:8">
      <c r="A58" s="52" t="s">
        <v>90</v>
      </c>
      <c r="B58" s="51">
        <v>2.35</v>
      </c>
      <c r="C58" s="65">
        <v>2.2799999999999998</v>
      </c>
      <c r="D58" s="52">
        <f>B58*C58</f>
        <v>5.3579999999999997</v>
      </c>
      <c r="E58" s="66">
        <f>D58*'Resumen U RT'!E23</f>
        <v>2.7861599999999997</v>
      </c>
      <c r="F58" s="64">
        <f>E27</f>
        <v>2.4000000000000004</v>
      </c>
      <c r="G58" t="s">
        <v>97</v>
      </c>
      <c r="H58" s="67">
        <f>F58/D58</f>
        <v>0.44792833146696537</v>
      </c>
    </row>
  </sheetData>
  <mergeCells count="10">
    <mergeCell ref="F56:F57"/>
    <mergeCell ref="H56:H57"/>
    <mergeCell ref="A23:I23"/>
    <mergeCell ref="A20:E21"/>
    <mergeCell ref="A15:E16"/>
    <mergeCell ref="A17:E18"/>
    <mergeCell ref="B56:B57"/>
    <mergeCell ref="C56:C57"/>
    <mergeCell ref="D56:D57"/>
    <mergeCell ref="E56:E57"/>
  </mergeCells>
  <pageMargins left="0.70866141732283472" right="0.70866141732283472" top="0.74803149606299213" bottom="0.74803149606299213" header="0.31496062992125984" footer="0.31496062992125984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27"/>
  <sheetViews>
    <sheetView workbookViewId="0">
      <selection activeCell="B9" sqref="B9"/>
    </sheetView>
  </sheetViews>
  <sheetFormatPr defaultColWidth="11.42578125" defaultRowHeight="12.75"/>
  <sheetData>
    <row r="3" spans="2:7">
      <c r="B3" s="37" t="s">
        <v>98</v>
      </c>
    </row>
    <row r="4" spans="2:7">
      <c r="B4" s="37" t="s">
        <v>99</v>
      </c>
    </row>
    <row r="5" spans="2:7">
      <c r="B5" s="37" t="s">
        <v>100</v>
      </c>
    </row>
    <row r="9" spans="2:7">
      <c r="B9" s="37"/>
    </row>
    <row r="10" spans="2:7">
      <c r="B10" s="37" t="s">
        <v>44</v>
      </c>
    </row>
    <row r="11" spans="2:7">
      <c r="B11" s="37" t="s">
        <v>101</v>
      </c>
    </row>
    <row r="12" spans="2:7">
      <c r="B12" s="37" t="s">
        <v>47</v>
      </c>
    </row>
    <row r="16" spans="2:7">
      <c r="B16" s="51"/>
      <c r="C16" s="52" t="s">
        <v>90</v>
      </c>
      <c r="D16" s="52" t="s">
        <v>102</v>
      </c>
      <c r="E16" s="52" t="s">
        <v>103</v>
      </c>
      <c r="F16" s="52" t="s">
        <v>104</v>
      </c>
      <c r="G16" s="52" t="s">
        <v>105</v>
      </c>
    </row>
    <row r="17" spans="2:7">
      <c r="B17" s="52" t="s">
        <v>106</v>
      </c>
      <c r="C17" s="53">
        <v>0.7</v>
      </c>
      <c r="D17" s="53">
        <v>0.25</v>
      </c>
      <c r="E17" s="53">
        <v>0.41</v>
      </c>
      <c r="F17" s="53">
        <v>0.41</v>
      </c>
      <c r="G17" s="53">
        <v>0.26</v>
      </c>
    </row>
    <row r="18" spans="2:7">
      <c r="B18" s="52" t="s">
        <v>107</v>
      </c>
      <c r="C18" s="53">
        <v>0.67</v>
      </c>
      <c r="D18" s="53">
        <v>0.23</v>
      </c>
      <c r="E18" s="53">
        <v>0.4</v>
      </c>
      <c r="F18" s="53">
        <v>0.4</v>
      </c>
      <c r="G18" s="53">
        <v>0.24</v>
      </c>
    </row>
    <row r="19" spans="2:7">
      <c r="B19" s="52" t="s">
        <v>108</v>
      </c>
      <c r="C19" s="53">
        <v>0.64</v>
      </c>
      <c r="D19" s="53">
        <v>0.21</v>
      </c>
      <c r="E19" s="53">
        <v>0.38</v>
      </c>
      <c r="F19" s="53">
        <v>0.38</v>
      </c>
      <c r="G19" s="53">
        <v>0.23</v>
      </c>
    </row>
    <row r="20" spans="2:7">
      <c r="B20" s="52" t="s">
        <v>109</v>
      </c>
      <c r="C20" s="53">
        <v>0.61</v>
      </c>
      <c r="D20" s="53">
        <v>0.18</v>
      </c>
      <c r="E20" s="53">
        <v>0.36</v>
      </c>
      <c r="F20" s="53">
        <v>0.36</v>
      </c>
      <c r="G20" s="53">
        <v>0.21</v>
      </c>
    </row>
    <row r="21" spans="2:7">
      <c r="B21" s="52" t="s">
        <v>110</v>
      </c>
      <c r="C21" s="53">
        <v>0.56999999999999995</v>
      </c>
      <c r="D21" s="53">
        <v>0.16</v>
      </c>
      <c r="E21" s="53">
        <v>0.34</v>
      </c>
      <c r="F21" s="53">
        <v>0.34</v>
      </c>
      <c r="G21" s="53">
        <v>0.18</v>
      </c>
    </row>
    <row r="22" spans="2:7">
      <c r="B22" s="52" t="s">
        <v>111</v>
      </c>
      <c r="C22" s="53">
        <v>0.52</v>
      </c>
      <c r="D22" s="53">
        <v>0.13</v>
      </c>
      <c r="E22" s="53">
        <v>0.31</v>
      </c>
      <c r="F22" s="53">
        <v>0.31</v>
      </c>
      <c r="G22" s="53">
        <v>0.16</v>
      </c>
    </row>
    <row r="23" spans="2:7">
      <c r="B23" s="52" t="s">
        <v>112</v>
      </c>
      <c r="C23" s="53">
        <v>0.46</v>
      </c>
      <c r="D23" s="53">
        <v>0.1</v>
      </c>
      <c r="E23" s="53">
        <v>0.28000000000000003</v>
      </c>
      <c r="F23" s="53">
        <v>0.28000000000000003</v>
      </c>
      <c r="G23" s="53">
        <v>0.13</v>
      </c>
    </row>
    <row r="24" spans="2:7">
      <c r="B24" s="52" t="s">
        <v>113</v>
      </c>
      <c r="C24" s="53">
        <v>0.39</v>
      </c>
      <c r="D24" s="53">
        <v>0.05</v>
      </c>
      <c r="E24" s="53">
        <v>0.24</v>
      </c>
      <c r="F24" s="53">
        <v>0.24</v>
      </c>
      <c r="G24" s="53">
        <v>0.1</v>
      </c>
    </row>
    <row r="25" spans="2:7">
      <c r="B25" s="52" t="s">
        <v>114</v>
      </c>
      <c r="C25" s="53">
        <v>0.3</v>
      </c>
      <c r="D25" s="53">
        <v>0</v>
      </c>
      <c r="E25" s="53">
        <v>0.2</v>
      </c>
      <c r="F25" s="53">
        <v>0.2</v>
      </c>
      <c r="G25" s="53">
        <v>0</v>
      </c>
    </row>
    <row r="26" spans="2:7">
      <c r="B26" s="52" t="s">
        <v>115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2:7">
      <c r="B27" s="52" t="s">
        <v>17</v>
      </c>
      <c r="C27" s="52" t="s">
        <v>17</v>
      </c>
      <c r="D27" s="52" t="s">
        <v>17</v>
      </c>
      <c r="E27" s="52" t="s">
        <v>17</v>
      </c>
      <c r="F27" s="52" t="s">
        <v>17</v>
      </c>
      <c r="G27" s="52" t="s">
        <v>17</v>
      </c>
    </row>
  </sheetData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Minvu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cmsaezf</dc:creator>
  <cp:keywords/>
  <dc:description/>
  <cp:lastModifiedBy>Usuario invitado</cp:lastModifiedBy>
  <cp:revision/>
  <dcterms:created xsi:type="dcterms:W3CDTF">2004-01-14T22:48:40Z</dcterms:created>
  <dcterms:modified xsi:type="dcterms:W3CDTF">2024-10-30T14:46:42Z</dcterms:modified>
  <cp:category/>
  <cp:contentStatus/>
</cp:coreProperties>
</file>